
<file path=[Content_Types].xml><?xml version="1.0" encoding="utf-8"?>
<Types xmlns="http://schemas.openxmlformats.org/package/2006/content-types">
  <Default Extension="xml" ContentType="application/xml"/>
  <Default Extension="bin" ContentType="application/vnd.ms-office.vbaProject"/>
  <Default Extension="vml" ContentType="application/vnd.openxmlformats-officedocument.vmlDrawing"/>
  <Default Extension="rels" ContentType="application/vnd.openxmlformats-package.relationships+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 codeName="{00000000-0000-0000-0000-000000000000}"/>
  <workbookPr showInkAnnotation="0" codeName="ThisWorkbook" autoCompressPictures="0"/>
  <bookViews>
    <workbookView xWindow="0" yWindow="0" windowWidth="28800" windowHeight="16260" tabRatio="601"/>
  </bookViews>
  <sheets>
    <sheet name="Tilleggssatser" sheetId="1" r:id="rId1"/>
    <sheet name="Selvkostmetoden" sheetId="2" r:id="rId2"/>
    <sheet name="Bidragsmetoden" sheetId="3" r:id="rId3"/>
  </sheets>
  <externalReferences>
    <externalReference r:id="rId4"/>
  </externalReferences>
  <definedNames>
    <definedName name="avrunding">[1]Selvkostmetoden!$P$5:$P$9</definedName>
    <definedName name="mva">Tilleggssatser!$D$11</definedName>
    <definedName name="_xlnm.Recorder">#REF!</definedName>
    <definedName name="type">Tilleggssatser!$P$4:$P$5</definedName>
    <definedName name="_xlnm.Print_Area" localSheetId="2">Bidragsmetoden!$A$26:$F$46</definedName>
    <definedName name="_xlnm.Print_Area" localSheetId="1">Selvkostmetoden!$A$29:$F$59</definedName>
    <definedName name="_xlnm.Print_Area" localSheetId="0">Tilleggssatser!$A$25:$D$64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1" i="3" l="1"/>
  <c r="A44" i="3"/>
  <c r="C20" i="3"/>
  <c r="C21" i="3"/>
  <c r="C44" i="3"/>
  <c r="F44" i="3"/>
  <c r="A45" i="3"/>
  <c r="C22" i="3"/>
  <c r="C45" i="3"/>
  <c r="F45" i="3"/>
  <c r="E14" i="3"/>
  <c r="E16" i="3"/>
  <c r="B17" i="3"/>
  <c r="E17" i="3"/>
  <c r="A3" i="3"/>
  <c r="C14" i="3"/>
  <c r="C16" i="3"/>
  <c r="F26" i="3"/>
  <c r="C5" i="3"/>
  <c r="D13" i="3"/>
  <c r="B5" i="3"/>
  <c r="B13" i="3"/>
  <c r="D16" i="3"/>
  <c r="D39" i="3"/>
  <c r="B16" i="3"/>
  <c r="A29" i="3"/>
  <c r="B29" i="3"/>
  <c r="C29" i="3"/>
  <c r="A30" i="3"/>
  <c r="A31" i="3"/>
  <c r="B31" i="3"/>
  <c r="C31" i="3"/>
  <c r="A32" i="3"/>
  <c r="B32" i="3"/>
  <c r="C32" i="3"/>
  <c r="A33" i="3"/>
  <c r="A34" i="3"/>
  <c r="B34" i="3"/>
  <c r="A36" i="3"/>
  <c r="B36" i="3"/>
  <c r="D36" i="3"/>
  <c r="F36" i="3"/>
  <c r="A37" i="3"/>
  <c r="C37" i="3"/>
  <c r="E37" i="3"/>
  <c r="F14" i="3"/>
  <c r="F37" i="3"/>
  <c r="A38" i="3"/>
  <c r="A39" i="3"/>
  <c r="B39" i="3"/>
  <c r="C39" i="3"/>
  <c r="E39" i="3"/>
  <c r="F16" i="3"/>
  <c r="F39" i="3"/>
  <c r="A40" i="3"/>
  <c r="A41" i="3"/>
  <c r="A42" i="3"/>
  <c r="A43" i="3"/>
  <c r="C43" i="3"/>
  <c r="B28" i="3"/>
  <c r="C28" i="3"/>
  <c r="A28" i="3"/>
  <c r="C17" i="3"/>
  <c r="D17" i="3"/>
  <c r="C33" i="3"/>
  <c r="D40" i="3"/>
  <c r="E40" i="3"/>
  <c r="B33" i="3"/>
  <c r="B40" i="3"/>
  <c r="C40" i="3"/>
  <c r="F17" i="3"/>
  <c r="F40" i="3"/>
  <c r="B15" i="3"/>
  <c r="E15" i="3"/>
  <c r="E18" i="3"/>
  <c r="E20" i="3"/>
  <c r="E21" i="3"/>
  <c r="E44" i="3"/>
  <c r="E22" i="3"/>
  <c r="E45" i="3"/>
  <c r="A25" i="1"/>
  <c r="A26" i="3"/>
  <c r="D14" i="1"/>
  <c r="K7" i="3"/>
  <c r="C15" i="3"/>
  <c r="C18" i="3"/>
  <c r="C19" i="3"/>
  <c r="E19" i="3"/>
  <c r="F19" i="3"/>
  <c r="F42" i="3"/>
  <c r="C42" i="3"/>
  <c r="F18" i="3"/>
  <c r="F41" i="3"/>
  <c r="C41" i="3"/>
  <c r="F15" i="3"/>
  <c r="F38" i="3"/>
  <c r="C38" i="3"/>
  <c r="B38" i="3"/>
  <c r="B30" i="3"/>
  <c r="F20" i="3"/>
  <c r="F43" i="3"/>
  <c r="E43" i="3"/>
  <c r="E42" i="3"/>
  <c r="E41" i="3"/>
  <c r="E38" i="3"/>
  <c r="D15" i="3"/>
  <c r="D38" i="3"/>
  <c r="C30" i="3"/>
  <c r="C34" i="3"/>
  <c r="B19" i="3"/>
  <c r="B42" i="3"/>
  <c r="D19" i="3"/>
  <c r="D42" i="3"/>
  <c r="D15" i="1"/>
  <c r="K10" i="3"/>
  <c r="A24" i="2"/>
  <c r="A49" i="2"/>
  <c r="F49" i="2"/>
  <c r="A50" i="2"/>
  <c r="F50" i="2"/>
  <c r="C16" i="2"/>
  <c r="C18" i="2"/>
  <c r="B18" i="2"/>
  <c r="A3" i="2"/>
  <c r="E16" i="2"/>
  <c r="E18" i="2"/>
  <c r="F29" i="2"/>
  <c r="C5" i="2"/>
  <c r="D15" i="2"/>
  <c r="B5" i="2"/>
  <c r="B15" i="2"/>
  <c r="A48" i="2"/>
  <c r="A47" i="2"/>
  <c r="A46" i="2"/>
  <c r="A45" i="2"/>
  <c r="A44" i="2"/>
  <c r="F18" i="2"/>
  <c r="F43" i="2"/>
  <c r="E43" i="2"/>
  <c r="D18" i="2"/>
  <c r="D43" i="2"/>
  <c r="C43" i="2"/>
  <c r="B43" i="2"/>
  <c r="A43" i="2"/>
  <c r="A42" i="2"/>
  <c r="F16" i="2"/>
  <c r="F41" i="2"/>
  <c r="E41" i="2"/>
  <c r="C41" i="2"/>
  <c r="A41" i="2"/>
  <c r="F40" i="2"/>
  <c r="D40" i="2"/>
  <c r="B40" i="2"/>
  <c r="A40" i="2"/>
  <c r="A38" i="2"/>
  <c r="A37" i="2"/>
  <c r="A36" i="2"/>
  <c r="C35" i="2"/>
  <c r="B35" i="2"/>
  <c r="A35" i="2"/>
  <c r="C34" i="2"/>
  <c r="B34" i="2"/>
  <c r="A34" i="2"/>
  <c r="A33" i="2"/>
  <c r="C32" i="2"/>
  <c r="B32" i="2"/>
  <c r="A32" i="2"/>
  <c r="C31" i="2"/>
  <c r="B31" i="2"/>
  <c r="A31" i="2"/>
  <c r="B38" i="2"/>
  <c r="B17" i="2"/>
  <c r="C17" i="2"/>
  <c r="B19" i="2"/>
  <c r="C19" i="2"/>
  <c r="B20" i="2"/>
  <c r="C20" i="2"/>
  <c r="C21" i="2"/>
  <c r="C23" i="2"/>
  <c r="C24" i="2"/>
  <c r="C49" i="2"/>
  <c r="E23" i="2"/>
  <c r="E24" i="2"/>
  <c r="E49" i="2"/>
  <c r="C25" i="2"/>
  <c r="C50" i="2"/>
  <c r="E25" i="2"/>
  <c r="E50" i="2"/>
  <c r="C22" i="2"/>
  <c r="D20" i="2"/>
  <c r="C37" i="2"/>
  <c r="B37" i="2"/>
  <c r="B45" i="2"/>
  <c r="C45" i="2"/>
  <c r="D45" i="2"/>
  <c r="E20" i="2"/>
  <c r="E45" i="2"/>
  <c r="F20" i="2"/>
  <c r="F45" i="2"/>
  <c r="D19" i="2"/>
  <c r="C36" i="2"/>
  <c r="D44" i="2"/>
  <c r="E19" i="2"/>
  <c r="E44" i="2"/>
  <c r="B36" i="2"/>
  <c r="B44" i="2"/>
  <c r="C44" i="2"/>
  <c r="F19" i="2"/>
  <c r="F44" i="2"/>
  <c r="A29" i="2"/>
  <c r="K7" i="2"/>
  <c r="E17" i="2"/>
  <c r="E21" i="2"/>
  <c r="D22" i="2"/>
  <c r="D47" i="2"/>
  <c r="F21" i="2"/>
  <c r="F46" i="2"/>
  <c r="E46" i="2"/>
  <c r="C46" i="2"/>
  <c r="B22" i="2"/>
  <c r="B47" i="2"/>
  <c r="E22" i="2"/>
  <c r="E47" i="2"/>
  <c r="C47" i="2"/>
  <c r="F22" i="2"/>
  <c r="F47" i="2"/>
  <c r="C38" i="2"/>
  <c r="F17" i="2"/>
  <c r="F42" i="2"/>
  <c r="C42" i="2"/>
  <c r="B42" i="2"/>
  <c r="B33" i="2"/>
  <c r="D17" i="2"/>
  <c r="D42" i="2"/>
  <c r="E42" i="2"/>
  <c r="C33" i="2"/>
  <c r="F23" i="2"/>
  <c r="F48" i="2"/>
  <c r="E48" i="2"/>
  <c r="C48" i="2"/>
  <c r="K10" i="2"/>
  <c r="D17" i="1"/>
  <c r="K12" i="2"/>
  <c r="D16" i="1"/>
  <c r="K11" i="2"/>
  <c r="D36" i="1"/>
  <c r="B14" i="1"/>
  <c r="B18" i="1"/>
  <c r="B17" i="1"/>
  <c r="D18" i="1"/>
  <c r="D20" i="1"/>
  <c r="D21" i="1"/>
  <c r="A57" i="1"/>
  <c r="A47" i="1"/>
  <c r="A27" i="1"/>
  <c r="D33" i="1"/>
  <c r="D63" i="1"/>
  <c r="D28" i="1"/>
  <c r="D58" i="1"/>
  <c r="D29" i="1"/>
  <c r="D59" i="1"/>
  <c r="D30" i="1"/>
  <c r="D60" i="1"/>
  <c r="D31" i="1"/>
  <c r="D61" i="1"/>
  <c r="D62" i="1"/>
  <c r="D64" i="1"/>
  <c r="D54" i="1"/>
  <c r="D48" i="1"/>
  <c r="D49" i="1"/>
  <c r="D50" i="1"/>
  <c r="D51" i="1"/>
  <c r="D32" i="1"/>
  <c r="D52" i="1"/>
  <c r="D53" i="1"/>
  <c r="D55" i="1"/>
  <c r="A44" i="1"/>
  <c r="B21" i="1"/>
  <c r="B44" i="1"/>
  <c r="D44" i="1"/>
  <c r="A45" i="1"/>
  <c r="B22" i="1"/>
  <c r="B45" i="1"/>
  <c r="D22" i="1"/>
  <c r="D45" i="1"/>
  <c r="A28" i="1"/>
  <c r="A29" i="1"/>
  <c r="A30" i="1"/>
  <c r="A31" i="1"/>
  <c r="A32" i="1"/>
  <c r="A33" i="1"/>
  <c r="A34" i="1"/>
  <c r="B34" i="1"/>
  <c r="C34" i="1"/>
  <c r="D34" i="1"/>
  <c r="B35" i="1"/>
  <c r="C35" i="1"/>
  <c r="D35" i="1"/>
  <c r="A36" i="1"/>
  <c r="B36" i="1"/>
  <c r="A37" i="1"/>
  <c r="B15" i="1"/>
  <c r="B37" i="1"/>
  <c r="D37" i="1"/>
  <c r="A38" i="1"/>
  <c r="B16" i="1"/>
  <c r="B38" i="1"/>
  <c r="D38" i="1"/>
  <c r="A39" i="1"/>
  <c r="B39" i="1"/>
  <c r="D39" i="1"/>
  <c r="A40" i="1"/>
  <c r="B40" i="1"/>
  <c r="D40" i="1"/>
  <c r="B42" i="1"/>
  <c r="D42" i="1"/>
  <c r="A43" i="1"/>
  <c r="B20" i="1"/>
  <c r="B43" i="1"/>
  <c r="D43" i="1"/>
</calcChain>
</file>

<file path=xl/comments1.xml><?xml version="1.0" encoding="utf-8"?>
<comments xmlns="http://schemas.openxmlformats.org/spreadsheetml/2006/main">
  <authors>
    <author>ein nøgd Microsoft Office-brukar</author>
  </authors>
  <commentList>
    <comment ref="A5" authorId="0">
      <text>
        <r>
          <rPr>
            <sz val="8"/>
            <color indexed="81"/>
            <rFont val="Tahoma"/>
          </rPr>
          <t>Du kan registrere tall for en måned, et kvartal eller et år</t>
        </r>
      </text>
    </comment>
    <comment ref="C5" authorId="0">
      <text>
        <r>
          <rPr>
            <sz val="8"/>
            <color indexed="81"/>
            <rFont val="Tahoma"/>
          </rPr>
          <t>Klikk her for å velge om du vil bruke modellen til en kalkyle eller drifts-budsjett/driftsregnskap</t>
        </r>
      </text>
    </comment>
    <comment ref="A6" authorId="0">
      <text>
        <r>
          <rPr>
            <sz val="8"/>
            <color indexed="81"/>
            <rFont val="Tahoma"/>
          </rPr>
          <t>Her registrerer du dirkekte material-kostnader ekskl. svinn</t>
        </r>
      </text>
    </comment>
    <comment ref="A7" authorId="0">
      <text>
        <r>
          <rPr>
            <sz val="8"/>
            <color indexed="81"/>
            <rFont val="Tahoma"/>
          </rPr>
          <t>Her registrerer du svinnet i kroner</t>
        </r>
      </text>
    </comment>
    <comment ref="A8" authorId="0">
      <text>
        <r>
          <rPr>
            <sz val="8"/>
            <color indexed="81"/>
            <rFont val="Tahoma"/>
          </rPr>
          <t>Her registrerer du direkte lønn dvs. sum bruttolønn til til de som jobber som håndverkere</t>
        </r>
      </text>
    </comment>
    <comment ref="A9" authorId="0">
      <text>
        <r>
          <rPr>
            <sz val="8"/>
            <color indexed="81"/>
            <rFont val="Tahoma"/>
          </rPr>
          <t>Her registrerer du de sosiale kostnadene i kr (arbeidsg avg, feriep, yrkesskadefors, dødtid mm)</t>
        </r>
      </text>
    </comment>
    <comment ref="A10" authorId="0">
      <text>
        <r>
          <rPr>
            <sz val="8"/>
            <color indexed="81"/>
            <rFont val="Tahoma"/>
          </rPr>
          <t>Her registrerer du faste kostnader i kr (avskriv-ning og annen drifts-kostnad fra finans-regnskapet + kalkula-toriske kostnader)</t>
        </r>
      </text>
    </comment>
  </commentList>
</comments>
</file>

<file path=xl/comments2.xml><?xml version="1.0" encoding="utf-8"?>
<comments xmlns="http://schemas.openxmlformats.org/spreadsheetml/2006/main">
  <authors>
    <author>ein nøgd Microsoft Office-brukar</author>
  </authors>
  <commentList>
    <comment ref="A5" authorId="0">
      <text>
        <r>
          <rPr>
            <sz val="8"/>
            <color indexed="81"/>
            <rFont val="Tahoma"/>
          </rPr>
          <t>Klikk Hent data for å hente tilleggssatser fra driftsregnskapet</t>
        </r>
      </text>
    </comment>
  </commentList>
</comments>
</file>

<file path=xl/sharedStrings.xml><?xml version="1.0" encoding="utf-8"?>
<sst xmlns="http://schemas.openxmlformats.org/spreadsheetml/2006/main" count="88" uniqueCount="60">
  <si>
    <t>Firma:</t>
  </si>
  <si>
    <t>Navn/oppgave:</t>
  </si>
  <si>
    <t>Kalkyle</t>
  </si>
  <si>
    <r>
      <t xml:space="preserve">Opplysninger fra regnskapet for </t>
    </r>
    <r>
      <rPr>
        <sz val="8"/>
        <rFont val="Arial"/>
        <family val="2"/>
      </rPr>
      <t>(år/måned)</t>
    </r>
    <r>
      <rPr>
        <sz val="10"/>
        <rFont val="Arial"/>
        <family val="2"/>
      </rPr>
      <t>:</t>
    </r>
  </si>
  <si>
    <t>Oppgavetype:</t>
  </si>
  <si>
    <t>Driftsregnskap</t>
  </si>
  <si>
    <t>Direkte material:</t>
  </si>
  <si>
    <t>Svinn:</t>
  </si>
  <si>
    <t>Direkte lønnskostnader:</t>
  </si>
  <si>
    <t>Sosiale kostnader:</t>
  </si>
  <si>
    <t>Indirekte faste kostnader:</t>
  </si>
  <si>
    <t>Salgsinntekt:</t>
  </si>
  <si>
    <t>Merverdiavgift:</t>
  </si>
  <si>
    <t>Beregning av tilleggssatser</t>
  </si>
  <si>
    <t>Svinn</t>
  </si>
  <si>
    <t>Sosiale kostnader</t>
  </si>
  <si>
    <t>Indirekte faste kostnader</t>
  </si>
  <si>
    <t>Fortjeneste i %</t>
  </si>
  <si>
    <t>Dekningsgrad</t>
  </si>
  <si>
    <t>Beregning av nøkkeltall</t>
  </si>
  <si>
    <r>
      <t xml:space="preserve">Dekningspunkt i kroner </t>
    </r>
    <r>
      <rPr>
        <sz val="8"/>
        <rFont val="Arial"/>
        <family val="2"/>
      </rPr>
      <t>(nullpunktomsetning)</t>
    </r>
  </si>
  <si>
    <t>Sikkerhetsmargin i kroner</t>
  </si>
  <si>
    <t>Sikkerhetsmargin i prosent</t>
  </si>
  <si>
    <t>Tilleggssatser</t>
  </si>
  <si>
    <t>Nøkkeltall</t>
  </si>
  <si>
    <t>Direkte materialkostnader</t>
  </si>
  <si>
    <t>Direkte lønn</t>
  </si>
  <si>
    <t>Selvkost</t>
  </si>
  <si>
    <t>Salgsinntekt ekskl. mva</t>
  </si>
  <si>
    <t>Fortjeneste</t>
  </si>
  <si>
    <t>Minimumskost</t>
  </si>
  <si>
    <t>Dekningsbidrag</t>
  </si>
  <si>
    <t>Inndata</t>
  </si>
  <si>
    <t>Klikk her for avrunding</t>
  </si>
  <si>
    <t>Ingen</t>
  </si>
  <si>
    <t>Svinn (% av direkte materialkostnader)</t>
  </si>
  <si>
    <t>Nærmeste krone</t>
  </si>
  <si>
    <t>Antall timer</t>
  </si>
  <si>
    <t>Nærmeste 10</t>
  </si>
  <si>
    <t>Timelønn evt. direkte lønn totalt</t>
  </si>
  <si>
    <t>Nærmeste 100</t>
  </si>
  <si>
    <t>Sosiale kostnader (% av lønn)</t>
  </si>
  <si>
    <t>Indirekte faste kostnader (% av lønn)</t>
  </si>
  <si>
    <t>Fortjeneste (%)</t>
  </si>
  <si>
    <t>Salgsinntekt</t>
  </si>
  <si>
    <t>Selvkostmetoden</t>
  </si>
  <si>
    <t>Avvik</t>
  </si>
  <si>
    <t>+ Svinn o.l.</t>
  </si>
  <si>
    <t>+ Direkte lønnskostnader</t>
  </si>
  <si>
    <t>+ Sosiale kostnader</t>
  </si>
  <si>
    <t>+ Indirekte faste kostnader</t>
  </si>
  <si>
    <t>= Selvkost</t>
  </si>
  <si>
    <t>+ Fortjeneste</t>
  </si>
  <si>
    <t>= Salgspris ekskl. mva</t>
  </si>
  <si>
    <t>= Salgspris inkl. mva</t>
  </si>
  <si>
    <t>Salgspris</t>
  </si>
  <si>
    <t>Bidragsmetoden</t>
  </si>
  <si>
    <t>= Minimumskost</t>
  </si>
  <si>
    <t>+ Dekningsbidrag</t>
  </si>
  <si>
    <t>Generelle opplysninger, berergning av tilleggssatser og nøkkeltall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</si>
</sst>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\ %"/>
    <numFmt numFmtId="165" formatCode="#,##0;[Red]\-#,##0;;"/>
    <numFmt numFmtId="166" formatCode="0.0\ %;[Red]\-0.0\ %;;"/>
    <numFmt numFmtId="167" formatCode="General;;"/>
    <numFmt numFmtId="168" formatCode="#,##0.00;[Red]\-#,##0.00;;"/>
  </numFmts>
  <fonts count="27" x14ac:knownFonts="1">
    <font>
      <sz val="11"/>
      <name val="Arial"/>
    </font>
    <font>
      <b/>
      <sz val="11"/>
      <name val="Arial"/>
    </font>
    <font>
      <sz val="11"/>
      <name val="Arial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</font>
    <font>
      <sz val="12"/>
      <name val="Arial"/>
    </font>
    <font>
      <sz val="11"/>
      <name val="Arial"/>
    </font>
    <font>
      <sz val="11"/>
      <name val="Arial"/>
    </font>
    <font>
      <u/>
      <sz val="10"/>
      <name val="Arial"/>
      <family val="2"/>
    </font>
    <font>
      <sz val="10"/>
      <color indexed="12"/>
      <name val="Arial"/>
      <family val="2"/>
    </font>
    <font>
      <sz val="18"/>
      <name val="Arial"/>
    </font>
    <font>
      <sz val="11"/>
      <color indexed="12"/>
      <name val="Arial"/>
      <family val="2"/>
    </font>
    <font>
      <sz val="11"/>
      <color indexed="10"/>
      <name val="Arial"/>
      <family val="2"/>
    </font>
    <font>
      <b/>
      <sz val="12"/>
      <name val="Arial"/>
    </font>
    <font>
      <b/>
      <sz val="10"/>
      <color indexed="9"/>
      <name val="Arial"/>
      <family val="2"/>
    </font>
    <font>
      <sz val="9"/>
      <color indexed="10"/>
      <name val="Arial"/>
      <family val="2"/>
    </font>
    <font>
      <sz val="11"/>
      <color indexed="22"/>
      <name val="Arial"/>
      <family val="2"/>
    </font>
    <font>
      <sz val="8"/>
      <color indexed="81"/>
      <name val="Tahoma"/>
    </font>
    <font>
      <u/>
      <sz val="11"/>
      <color indexed="36"/>
      <name val="Arial"/>
    </font>
    <font>
      <sz val="10"/>
      <color indexed="56"/>
      <name val="Arial"/>
      <family val="2"/>
    </font>
    <font>
      <sz val="8"/>
      <name val="Arial"/>
    </font>
    <font>
      <u/>
      <sz val="11"/>
      <color theme="10"/>
      <name val="Arial"/>
    </font>
    <font>
      <u/>
      <sz val="11"/>
      <color theme="11"/>
      <name val="Arial"/>
    </font>
    <font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201">
    <xf numFmtId="0" fontId="0" fillId="0" borderId="0" xfId="0"/>
    <xf numFmtId="0" fontId="3" fillId="0" borderId="0" xfId="0" applyFont="1"/>
    <xf numFmtId="0" fontId="0" fillId="0" borderId="1" xfId="0" applyBorder="1"/>
    <xf numFmtId="0" fontId="6" fillId="0" borderId="0" xfId="0" applyFont="1"/>
    <xf numFmtId="38" fontId="5" fillId="0" borderId="2" xfId="0" applyNumberFormat="1" applyFont="1" applyBorder="1"/>
    <xf numFmtId="38" fontId="5" fillId="0" borderId="3" xfId="0" applyNumberFormat="1" applyFont="1" applyBorder="1"/>
    <xf numFmtId="0" fontId="7" fillId="0" borderId="4" xfId="0" applyFont="1" applyBorder="1"/>
    <xf numFmtId="38" fontId="7" fillId="0" borderId="2" xfId="0" applyNumberFormat="1" applyFont="1" applyBorder="1"/>
    <xf numFmtId="0" fontId="7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9" fillId="0" borderId="1" xfId="0" applyFont="1" applyBorder="1"/>
    <xf numFmtId="0" fontId="10" fillId="0" borderId="0" xfId="0" applyFont="1"/>
    <xf numFmtId="0" fontId="5" fillId="0" borderId="4" xfId="0" applyFont="1" applyBorder="1"/>
    <xf numFmtId="0" fontId="5" fillId="0" borderId="0" xfId="0" applyFont="1" applyBorder="1"/>
    <xf numFmtId="164" fontId="11" fillId="0" borderId="2" xfId="2" applyNumberFormat="1" applyFont="1" applyBorder="1"/>
    <xf numFmtId="0" fontId="5" fillId="0" borderId="5" xfId="0" applyFont="1" applyBorder="1"/>
    <xf numFmtId="0" fontId="5" fillId="0" borderId="8" xfId="0" applyFont="1" applyBorder="1"/>
    <xf numFmtId="164" fontId="11" fillId="0" borderId="3" xfId="2" applyNumberFormat="1" applyFont="1" applyBorder="1"/>
    <xf numFmtId="38" fontId="11" fillId="0" borderId="2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Continuous"/>
    </xf>
    <xf numFmtId="0" fontId="9" fillId="0" borderId="1" xfId="0" applyFont="1" applyBorder="1" applyAlignment="1">
      <alignment horizontal="centerContinuous"/>
    </xf>
    <xf numFmtId="0" fontId="4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0" borderId="0" xfId="0" applyFont="1"/>
    <xf numFmtId="0" fontId="0" fillId="3" borderId="0" xfId="0" applyFill="1"/>
    <xf numFmtId="0" fontId="5" fillId="2" borderId="10" xfId="0" quotePrefix="1" applyFont="1" applyFill="1" applyBorder="1" applyAlignment="1">
      <alignment horizontal="left"/>
    </xf>
    <xf numFmtId="0" fontId="8" fillId="0" borderId="7" xfId="0" applyFont="1" applyBorder="1"/>
    <xf numFmtId="0" fontId="7" fillId="0" borderId="0" xfId="0" applyFont="1" applyBorder="1"/>
    <xf numFmtId="0" fontId="7" fillId="0" borderId="8" xfId="0" applyFont="1" applyBorder="1"/>
    <xf numFmtId="0" fontId="4" fillId="0" borderId="6" xfId="0" applyFont="1" applyBorder="1"/>
    <xf numFmtId="0" fontId="0" fillId="0" borderId="7" xfId="0" applyBorder="1"/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/>
    <xf numFmtId="0" fontId="5" fillId="0" borderId="7" xfId="0" applyFont="1" applyBorder="1"/>
    <xf numFmtId="0" fontId="5" fillId="0" borderId="1" xfId="0" applyFont="1" applyBorder="1"/>
    <xf numFmtId="165" fontId="7" fillId="0" borderId="3" xfId="0" applyNumberFormat="1" applyFont="1" applyBorder="1"/>
    <xf numFmtId="165" fontId="5" fillId="0" borderId="3" xfId="0" applyNumberFormat="1" applyFont="1" applyBorder="1"/>
    <xf numFmtId="0" fontId="0" fillId="2" borderId="0" xfId="0" applyFill="1" applyAlignment="1">
      <alignment horizontal="centerContinuous"/>
    </xf>
    <xf numFmtId="0" fontId="0" fillId="2" borderId="0" xfId="0" applyFill="1"/>
    <xf numFmtId="0" fontId="0" fillId="4" borderId="7" xfId="0" applyFill="1" applyBorder="1"/>
    <xf numFmtId="0" fontId="0" fillId="4" borderId="1" xfId="0" applyFill="1" applyBorder="1"/>
    <xf numFmtId="0" fontId="5" fillId="4" borderId="4" xfId="0" applyFont="1" applyFill="1" applyBorder="1"/>
    <xf numFmtId="0" fontId="5" fillId="4" borderId="0" xfId="0" applyFont="1" applyFill="1" applyBorder="1"/>
    <xf numFmtId="166" fontId="11" fillId="4" borderId="2" xfId="2" applyNumberFormat="1" applyFont="1" applyFill="1" applyBorder="1"/>
    <xf numFmtId="0" fontId="5" fillId="4" borderId="5" xfId="0" applyFont="1" applyFill="1" applyBorder="1"/>
    <xf numFmtId="0" fontId="5" fillId="4" borderId="8" xfId="0" applyFont="1" applyFill="1" applyBorder="1"/>
    <xf numFmtId="166" fontId="11" fillId="4" borderId="3" xfId="2" applyNumberFormat="1" applyFont="1" applyFill="1" applyBorder="1"/>
    <xf numFmtId="0" fontId="5" fillId="4" borderId="12" xfId="0" applyFont="1" applyFill="1" applyBorder="1"/>
    <xf numFmtId="0" fontId="5" fillId="4" borderId="13" xfId="0" applyFont="1" applyFill="1" applyBorder="1"/>
    <xf numFmtId="38" fontId="11" fillId="4" borderId="14" xfId="2" applyNumberFormat="1" applyFont="1" applyFill="1" applyBorder="1"/>
    <xf numFmtId="38" fontId="11" fillId="4" borderId="2" xfId="0" applyNumberFormat="1" applyFont="1" applyFill="1" applyBorder="1"/>
    <xf numFmtId="164" fontId="11" fillId="4" borderId="3" xfId="2" applyNumberFormat="1" applyFont="1" applyFill="1" applyBorder="1"/>
    <xf numFmtId="0" fontId="16" fillId="4" borderId="6" xfId="0" applyFont="1" applyFill="1" applyBorder="1"/>
    <xf numFmtId="0" fontId="13" fillId="2" borderId="0" xfId="0" applyFont="1" applyFill="1" applyBorder="1" applyAlignment="1" applyProtection="1">
      <alignment horizontal="centerContinuous"/>
    </xf>
    <xf numFmtId="0" fontId="3" fillId="2" borderId="0" xfId="0" applyFont="1" applyFill="1"/>
    <xf numFmtId="0" fontId="5" fillId="4" borderId="4" xfId="0" applyFont="1" applyFill="1" applyBorder="1" applyAlignment="1">
      <alignment horizontal="right"/>
    </xf>
    <xf numFmtId="166" fontId="5" fillId="4" borderId="5" xfId="2" applyNumberFormat="1" applyFont="1" applyFill="1" applyBorder="1"/>
    <xf numFmtId="0" fontId="5" fillId="2" borderId="4" xfId="0" quotePrefix="1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167" fontId="8" fillId="0" borderId="0" xfId="0" applyNumberFormat="1" applyFont="1" applyAlignment="1">
      <alignment horizontal="left"/>
    </xf>
    <xf numFmtId="0" fontId="3" fillId="0" borderId="0" xfId="0" applyFont="1" applyFill="1"/>
    <xf numFmtId="167" fontId="4" fillId="0" borderId="0" xfId="0" applyNumberFormat="1" applyFont="1" applyFill="1"/>
    <xf numFmtId="38" fontId="12" fillId="5" borderId="2" xfId="0" applyNumberFormat="1" applyFont="1" applyFill="1" applyBorder="1" applyProtection="1">
      <protection locked="0"/>
    </xf>
    <xf numFmtId="38" fontId="12" fillId="5" borderId="3" xfId="0" applyNumberFormat="1" applyFont="1" applyFill="1" applyBorder="1" applyProtection="1">
      <protection locked="0"/>
    </xf>
    <xf numFmtId="0" fontId="12" fillId="5" borderId="14" xfId="0" applyFont="1" applyFill="1" applyBorder="1" applyProtection="1">
      <protection locked="0"/>
    </xf>
    <xf numFmtId="0" fontId="12" fillId="5" borderId="2" xfId="0" applyFont="1" applyFill="1" applyBorder="1" applyProtection="1">
      <protection locked="0"/>
    </xf>
    <xf numFmtId="0" fontId="18" fillId="2" borderId="0" xfId="0" applyFont="1" applyFill="1"/>
    <xf numFmtId="167" fontId="18" fillId="2" borderId="0" xfId="0" applyNumberFormat="1" applyFont="1" applyFill="1"/>
    <xf numFmtId="167" fontId="5" fillId="0" borderId="0" xfId="0" applyNumberFormat="1" applyFont="1" applyBorder="1"/>
    <xf numFmtId="167" fontId="5" fillId="0" borderId="2" xfId="0" applyNumberFormat="1" applyFont="1" applyBorder="1"/>
    <xf numFmtId="166" fontId="5" fillId="0" borderId="5" xfId="0" applyNumberFormat="1" applyFont="1" applyBorder="1"/>
    <xf numFmtId="0" fontId="13" fillId="2" borderId="0" xfId="0" applyFont="1" applyFill="1" applyBorder="1" applyAlignment="1" applyProtection="1">
      <alignment horizontal="centerContinuous" vertical="center"/>
    </xf>
    <xf numFmtId="0" fontId="19" fillId="2" borderId="0" xfId="0" applyFont="1" applyFill="1" applyProtection="1">
      <protection locked="0"/>
    </xf>
    <xf numFmtId="0" fontId="17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0" borderId="0" xfId="0" applyFont="1" applyFill="1" applyAlignment="1">
      <alignment horizontal="right"/>
    </xf>
    <xf numFmtId="0" fontId="3" fillId="0" borderId="0" xfId="0" applyFont="1" applyProtection="1">
      <protection locked="0"/>
    </xf>
    <xf numFmtId="166" fontId="5" fillId="0" borderId="2" xfId="2" applyNumberFormat="1" applyFont="1" applyBorder="1"/>
    <xf numFmtId="166" fontId="5" fillId="0" borderId="4" xfId="0" applyNumberFormat="1" applyFont="1" applyBorder="1"/>
    <xf numFmtId="168" fontId="5" fillId="0" borderId="2" xfId="0" applyNumberFormat="1" applyFont="1" applyBorder="1"/>
    <xf numFmtId="168" fontId="5" fillId="0" borderId="3" xfId="0" applyNumberFormat="1" applyFont="1" applyBorder="1"/>
    <xf numFmtId="0" fontId="5" fillId="0" borderId="4" xfId="0" applyFont="1" applyBorder="1" applyAlignment="1">
      <alignment horizontal="right"/>
    </xf>
    <xf numFmtId="166" fontId="5" fillId="4" borderId="4" xfId="2" applyNumberFormat="1" applyFont="1" applyFill="1" applyBorder="1"/>
    <xf numFmtId="166" fontId="5" fillId="4" borderId="5" xfId="0" applyNumberFormat="1" applyFont="1" applyFill="1" applyBorder="1"/>
    <xf numFmtId="168" fontId="5" fillId="4" borderId="0" xfId="0" applyNumberFormat="1" applyFont="1" applyFill="1" applyBorder="1"/>
    <xf numFmtId="168" fontId="5" fillId="4" borderId="8" xfId="0" applyNumberFormat="1" applyFont="1" applyFill="1" applyBorder="1"/>
    <xf numFmtId="167" fontId="12" fillId="5" borderId="2" xfId="0" applyNumberFormat="1" applyFont="1" applyFill="1" applyBorder="1" applyProtection="1">
      <protection locked="0"/>
    </xf>
    <xf numFmtId="167" fontId="5" fillId="0" borderId="8" xfId="0" applyNumberFormat="1" applyFont="1" applyBorder="1"/>
    <xf numFmtId="167" fontId="5" fillId="0" borderId="3" xfId="0" applyNumberFormat="1" applyFont="1" applyBorder="1"/>
    <xf numFmtId="166" fontId="5" fillId="0" borderId="0" xfId="2" applyNumberFormat="1" applyFont="1" applyBorder="1"/>
    <xf numFmtId="167" fontId="5" fillId="0" borderId="4" xfId="0" applyNumberFormat="1" applyFont="1" applyBorder="1" applyAlignment="1">
      <alignment horizontal="right"/>
    </xf>
    <xf numFmtId="166" fontId="12" fillId="5" borderId="2" xfId="0" applyNumberFormat="1" applyFont="1" applyFill="1" applyBorder="1" applyProtection="1">
      <protection locked="0"/>
    </xf>
    <xf numFmtId="167" fontId="3" fillId="5" borderId="2" xfId="0" applyNumberFormat="1" applyFont="1" applyFill="1" applyBorder="1"/>
    <xf numFmtId="0" fontId="12" fillId="5" borderId="2" xfId="0" applyNumberFormat="1" applyFont="1" applyFill="1" applyBorder="1" applyProtection="1">
      <protection locked="0"/>
    </xf>
    <xf numFmtId="0" fontId="12" fillId="5" borderId="3" xfId="0" applyNumberFormat="1" applyFont="1" applyFill="1" applyBorder="1" applyProtection="1">
      <protection locked="0"/>
    </xf>
    <xf numFmtId="0" fontId="12" fillId="5" borderId="11" xfId="0" applyNumberFormat="1" applyFont="1" applyFill="1" applyBorder="1" applyProtection="1">
      <protection locked="0"/>
    </xf>
    <xf numFmtId="0" fontId="6" fillId="4" borderId="0" xfId="0" applyFont="1" applyFill="1" applyBorder="1"/>
    <xf numFmtId="0" fontId="6" fillId="4" borderId="8" xfId="0" applyFont="1" applyFill="1" applyBorder="1"/>
    <xf numFmtId="0" fontId="6" fillId="4" borderId="7" xfId="0" applyFont="1" applyFill="1" applyBorder="1"/>
    <xf numFmtId="0" fontId="6" fillId="4" borderId="13" xfId="0" applyFont="1" applyFill="1" applyBorder="1"/>
    <xf numFmtId="0" fontId="6" fillId="0" borderId="0" xfId="0" applyFont="1" applyBorder="1"/>
    <xf numFmtId="0" fontId="6" fillId="0" borderId="8" xfId="0" applyFont="1" applyBorder="1"/>
    <xf numFmtId="0" fontId="6" fillId="0" borderId="7" xfId="0" applyFont="1" applyBorder="1"/>
    <xf numFmtId="0" fontId="8" fillId="4" borderId="6" xfId="0" applyFont="1" applyFill="1" applyBorder="1" applyAlignment="1">
      <alignment horizontal="left"/>
    </xf>
    <xf numFmtId="9" fontId="22" fillId="0" borderId="0" xfId="0" applyNumberFormat="1" applyFont="1" applyFill="1" applyProtection="1">
      <protection locked="0"/>
    </xf>
    <xf numFmtId="0" fontId="5" fillId="4" borderId="6" xfId="0" applyFont="1" applyFill="1" applyBorder="1"/>
    <xf numFmtId="168" fontId="5" fillId="4" borderId="7" xfId="0" applyNumberFormat="1" applyFont="1" applyFill="1" applyBorder="1"/>
    <xf numFmtId="168" fontId="5" fillId="4" borderId="13" xfId="0" applyNumberFormat="1" applyFont="1" applyFill="1" applyBorder="1"/>
    <xf numFmtId="0" fontId="5" fillId="4" borderId="4" xfId="0" quotePrefix="1" applyFont="1" applyFill="1" applyBorder="1" applyAlignment="1">
      <alignment horizontal="left"/>
    </xf>
    <xf numFmtId="168" fontId="5" fillId="4" borderId="10" xfId="0" applyNumberFormat="1" applyFont="1" applyFill="1" applyBorder="1"/>
    <xf numFmtId="0" fontId="5" fillId="4" borderId="5" xfId="0" quotePrefix="1" applyFont="1" applyFill="1" applyBorder="1" applyAlignment="1">
      <alignment horizontal="left"/>
    </xf>
    <xf numFmtId="168" fontId="5" fillId="4" borderId="11" xfId="0" applyNumberFormat="1" applyFont="1" applyFill="1" applyBorder="1"/>
    <xf numFmtId="0" fontId="5" fillId="4" borderId="12" xfId="0" quotePrefix="1" applyFont="1" applyFill="1" applyBorder="1" applyAlignment="1">
      <alignment horizontal="left"/>
    </xf>
    <xf numFmtId="168" fontId="5" fillId="4" borderId="15" xfId="0" applyNumberFormat="1" applyFont="1" applyFill="1" applyBorder="1"/>
    <xf numFmtId="0" fontId="5" fillId="4" borderId="6" xfId="0" quotePrefix="1" applyFont="1" applyFill="1" applyBorder="1" applyAlignment="1">
      <alignment horizontal="left"/>
    </xf>
    <xf numFmtId="168" fontId="5" fillId="4" borderId="9" xfId="0" applyNumberFormat="1" applyFont="1" applyFill="1" applyBorder="1"/>
    <xf numFmtId="0" fontId="5" fillId="0" borderId="12" xfId="0" applyFont="1" applyBorder="1"/>
    <xf numFmtId="168" fontId="5" fillId="0" borderId="14" xfId="0" applyNumberFormat="1" applyFont="1" applyBorder="1"/>
    <xf numFmtId="0" fontId="9" fillId="4" borderId="6" xfId="0" applyFont="1" applyFill="1" applyBorder="1" applyAlignment="1">
      <alignment horizontal="centerContinuous"/>
    </xf>
    <xf numFmtId="0" fontId="9" fillId="4" borderId="7" xfId="0" applyFont="1" applyFill="1" applyBorder="1" applyAlignment="1">
      <alignment horizontal="centerContinuous"/>
    </xf>
    <xf numFmtId="0" fontId="9" fillId="4" borderId="7" xfId="0" quotePrefix="1" applyFont="1" applyFill="1" applyBorder="1" applyAlignment="1">
      <alignment horizontal="centerContinuous"/>
    </xf>
    <xf numFmtId="0" fontId="9" fillId="4" borderId="9" xfId="0" applyFont="1" applyFill="1" applyBorder="1" applyAlignment="1">
      <alignment horizontal="center"/>
    </xf>
    <xf numFmtId="0" fontId="0" fillId="3" borderId="0" xfId="0" applyFill="1" applyProtection="1"/>
    <xf numFmtId="0" fontId="0" fillId="0" borderId="0" xfId="0" applyProtection="1"/>
    <xf numFmtId="0" fontId="0" fillId="2" borderId="0" xfId="0" applyFill="1" applyAlignment="1" applyProtection="1">
      <alignment horizontal="centerContinuous"/>
    </xf>
    <xf numFmtId="0" fontId="0" fillId="2" borderId="0" xfId="0" applyFill="1" applyProtection="1"/>
    <xf numFmtId="0" fontId="4" fillId="2" borderId="9" xfId="0" applyFont="1" applyFill="1" applyBorder="1" applyProtection="1"/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Protection="1"/>
    <xf numFmtId="0" fontId="18" fillId="2" borderId="0" xfId="0" applyFont="1" applyFill="1" applyProtection="1"/>
    <xf numFmtId="0" fontId="3" fillId="2" borderId="0" xfId="0" applyFont="1" applyFill="1" applyProtection="1"/>
    <xf numFmtId="0" fontId="3" fillId="0" borderId="0" xfId="0" applyFont="1" applyProtection="1"/>
    <xf numFmtId="0" fontId="5" fillId="2" borderId="10" xfId="0" applyFont="1" applyFill="1" applyBorder="1" applyProtection="1"/>
    <xf numFmtId="167" fontId="18" fillId="2" borderId="0" xfId="0" applyNumberFormat="1" applyFont="1" applyFill="1" applyProtection="1"/>
    <xf numFmtId="0" fontId="15" fillId="2" borderId="0" xfId="0" applyFont="1" applyFill="1" applyProtection="1"/>
    <xf numFmtId="0" fontId="5" fillId="2" borderId="10" xfId="0" quotePrefix="1" applyFont="1" applyFill="1" applyBorder="1" applyAlignment="1" applyProtection="1">
      <alignment horizontal="left"/>
    </xf>
    <xf numFmtId="0" fontId="5" fillId="2" borderId="2" xfId="0" applyFont="1" applyFill="1" applyBorder="1" applyProtection="1"/>
    <xf numFmtId="0" fontId="5" fillId="2" borderId="11" xfId="0" applyFont="1" applyFill="1" applyBorder="1" applyProtection="1"/>
    <xf numFmtId="0" fontId="8" fillId="4" borderId="6" xfId="0" applyFont="1" applyFill="1" applyBorder="1" applyAlignment="1" applyProtection="1">
      <alignment horizontal="left"/>
    </xf>
    <xf numFmtId="0" fontId="2" fillId="4" borderId="6" xfId="0" applyFont="1" applyFill="1" applyBorder="1" applyAlignment="1" applyProtection="1">
      <alignment horizontal="centerContinuous"/>
    </xf>
    <xf numFmtId="0" fontId="2" fillId="4" borderId="7" xfId="0" applyFont="1" applyFill="1" applyBorder="1" applyAlignment="1" applyProtection="1">
      <alignment horizontal="centerContinuous"/>
    </xf>
    <xf numFmtId="0" fontId="2" fillId="4" borderId="7" xfId="0" quotePrefix="1" applyFont="1" applyFill="1" applyBorder="1" applyAlignment="1" applyProtection="1">
      <alignment horizontal="centerContinuous"/>
    </xf>
    <xf numFmtId="0" fontId="2" fillId="4" borderId="9" xfId="0" applyFont="1" applyFill="1" applyBorder="1" applyAlignment="1" applyProtection="1">
      <alignment horizontal="center"/>
    </xf>
    <xf numFmtId="0" fontId="5" fillId="4" borderId="4" xfId="0" quotePrefix="1" applyFont="1" applyFill="1" applyBorder="1" applyAlignment="1" applyProtection="1">
      <alignment horizontal="left"/>
    </xf>
    <xf numFmtId="0" fontId="5" fillId="4" borderId="4" xfId="0" applyFont="1" applyFill="1" applyBorder="1" applyProtection="1"/>
    <xf numFmtId="168" fontId="5" fillId="4" borderId="0" xfId="0" applyNumberFormat="1" applyFont="1" applyFill="1" applyBorder="1" applyProtection="1"/>
    <xf numFmtId="168" fontId="5" fillId="4" borderId="10" xfId="0" applyNumberFormat="1" applyFont="1" applyFill="1" applyBorder="1" applyProtection="1"/>
    <xf numFmtId="166" fontId="5" fillId="4" borderId="4" xfId="2" applyNumberFormat="1" applyFont="1" applyFill="1" applyBorder="1" applyProtection="1"/>
    <xf numFmtId="166" fontId="5" fillId="4" borderId="4" xfId="0" applyNumberFormat="1" applyFont="1" applyFill="1" applyBorder="1" applyProtection="1"/>
    <xf numFmtId="0" fontId="5" fillId="4" borderId="4" xfId="0" applyFont="1" applyFill="1" applyBorder="1" applyAlignment="1" applyProtection="1">
      <alignment horizontal="right"/>
    </xf>
    <xf numFmtId="0" fontId="5" fillId="4" borderId="5" xfId="0" quotePrefix="1" applyFont="1" applyFill="1" applyBorder="1" applyAlignment="1" applyProtection="1">
      <alignment horizontal="left"/>
    </xf>
    <xf numFmtId="166" fontId="5" fillId="4" borderId="5" xfId="2" applyNumberFormat="1" applyFont="1" applyFill="1" applyBorder="1" applyProtection="1"/>
    <xf numFmtId="168" fontId="5" fillId="4" borderId="8" xfId="0" applyNumberFormat="1" applyFont="1" applyFill="1" applyBorder="1" applyProtection="1"/>
    <xf numFmtId="166" fontId="5" fillId="4" borderId="5" xfId="0" applyNumberFormat="1" applyFont="1" applyFill="1" applyBorder="1" applyProtection="1"/>
    <xf numFmtId="168" fontId="5" fillId="4" borderId="11" xfId="0" applyNumberFormat="1" applyFont="1" applyFill="1" applyBorder="1" applyProtection="1"/>
    <xf numFmtId="166" fontId="5" fillId="4" borderId="5" xfId="2" quotePrefix="1" applyNumberFormat="1" applyFont="1" applyFill="1" applyBorder="1" applyAlignment="1" applyProtection="1">
      <alignment horizontal="right"/>
    </xf>
    <xf numFmtId="0" fontId="5" fillId="4" borderId="12" xfId="0" quotePrefix="1" applyFont="1" applyFill="1" applyBorder="1" applyAlignment="1" applyProtection="1">
      <alignment horizontal="left"/>
    </xf>
    <xf numFmtId="0" fontId="5" fillId="4" borderId="12" xfId="0" applyFont="1" applyFill="1" applyBorder="1" applyProtection="1"/>
    <xf numFmtId="168" fontId="5" fillId="4" borderId="13" xfId="0" applyNumberFormat="1" applyFont="1" applyFill="1" applyBorder="1" applyProtection="1"/>
    <xf numFmtId="168" fontId="5" fillId="4" borderId="15" xfId="0" applyNumberFormat="1" applyFont="1" applyFill="1" applyBorder="1" applyProtection="1"/>
    <xf numFmtId="0" fontId="5" fillId="4" borderId="6" xfId="0" quotePrefix="1" applyFont="1" applyFill="1" applyBorder="1" applyAlignment="1" applyProtection="1">
      <alignment horizontal="left"/>
    </xf>
    <xf numFmtId="0" fontId="5" fillId="4" borderId="6" xfId="0" applyFont="1" applyFill="1" applyBorder="1" applyProtection="1"/>
    <xf numFmtId="168" fontId="5" fillId="4" borderId="7" xfId="0" applyNumberFormat="1" applyFont="1" applyFill="1" applyBorder="1" applyProtection="1"/>
    <xf numFmtId="168" fontId="5" fillId="4" borderId="9" xfId="0" applyNumberFormat="1" applyFont="1" applyFill="1" applyBorder="1" applyProtection="1"/>
    <xf numFmtId="0" fontId="1" fillId="2" borderId="0" xfId="0" applyFont="1" applyFill="1" applyProtection="1"/>
    <xf numFmtId="167" fontId="8" fillId="0" borderId="0" xfId="0" applyNumberFormat="1" applyFont="1" applyFill="1" applyProtection="1"/>
    <xf numFmtId="0" fontId="1" fillId="0" borderId="0" xfId="0" applyFont="1" applyFill="1" applyProtection="1"/>
    <xf numFmtId="0" fontId="3" fillId="0" borderId="0" xfId="0" applyFont="1" applyFill="1" applyProtection="1"/>
    <xf numFmtId="167" fontId="4" fillId="0" borderId="0" xfId="0" applyNumberFormat="1" applyFont="1" applyFill="1" applyAlignment="1" applyProtection="1">
      <alignment horizontal="right"/>
    </xf>
    <xf numFmtId="0" fontId="8" fillId="0" borderId="6" xfId="0" applyFont="1" applyBorder="1" applyProtection="1"/>
    <xf numFmtId="0" fontId="2" fillId="0" borderId="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4" xfId="0" applyFont="1" applyBorder="1" applyProtection="1"/>
    <xf numFmtId="167" fontId="5" fillId="0" borderId="10" xfId="0" applyNumberFormat="1" applyFont="1" applyBorder="1" applyProtection="1"/>
    <xf numFmtId="167" fontId="5" fillId="0" borderId="2" xfId="0" applyNumberFormat="1" applyFont="1" applyBorder="1" applyProtection="1"/>
    <xf numFmtId="166" fontId="5" fillId="0" borderId="10" xfId="2" applyNumberFormat="1" applyFont="1" applyBorder="1" applyProtection="1"/>
    <xf numFmtId="166" fontId="5" fillId="0" borderId="2" xfId="2" applyNumberFormat="1" applyFont="1" applyBorder="1" applyProtection="1"/>
    <xf numFmtId="0" fontId="5" fillId="0" borderId="5" xfId="0" applyFont="1" applyBorder="1" applyProtection="1"/>
    <xf numFmtId="166" fontId="5" fillId="0" borderId="11" xfId="2" applyNumberFormat="1" applyFont="1" applyBorder="1" applyProtection="1"/>
    <xf numFmtId="166" fontId="5" fillId="0" borderId="3" xfId="2" applyNumberFormat="1" applyFont="1" applyBorder="1" applyProtection="1"/>
    <xf numFmtId="0" fontId="2" fillId="0" borderId="6" xfId="0" applyFont="1" applyBorder="1" applyAlignment="1" applyProtection="1">
      <alignment horizontal="centerContinuous"/>
    </xf>
    <xf numFmtId="0" fontId="2" fillId="0" borderId="1" xfId="0" applyFont="1" applyBorder="1" applyAlignment="1" applyProtection="1">
      <alignment horizontal="centerContinuous"/>
    </xf>
    <xf numFmtId="168" fontId="5" fillId="0" borderId="2" xfId="0" applyNumberFormat="1" applyFont="1" applyBorder="1" applyProtection="1"/>
    <xf numFmtId="166" fontId="5" fillId="0" borderId="4" xfId="2" applyNumberFormat="1" applyFont="1" applyBorder="1" applyProtection="1"/>
    <xf numFmtId="0" fontId="5" fillId="0" borderId="4" xfId="0" applyFont="1" applyBorder="1" applyAlignment="1" applyProtection="1">
      <alignment horizontal="right"/>
    </xf>
    <xf numFmtId="166" fontId="5" fillId="0" borderId="4" xfId="0" applyNumberFormat="1" applyFont="1" applyBorder="1" applyProtection="1"/>
    <xf numFmtId="166" fontId="5" fillId="0" borderId="5" xfId="0" applyNumberFormat="1" applyFont="1" applyBorder="1" applyProtection="1"/>
    <xf numFmtId="168" fontId="5" fillId="0" borderId="3" xfId="0" applyNumberFormat="1" applyFont="1" applyBorder="1" applyProtection="1"/>
    <xf numFmtId="0" fontId="5" fillId="0" borderId="15" xfId="0" applyFont="1" applyBorder="1" applyProtection="1"/>
    <xf numFmtId="0" fontId="5" fillId="0" borderId="12" xfId="0" applyFont="1" applyBorder="1" applyProtection="1"/>
    <xf numFmtId="168" fontId="5" fillId="0" borderId="14" xfId="0" applyNumberFormat="1" applyFont="1" applyBorder="1" applyProtection="1"/>
    <xf numFmtId="0" fontId="12" fillId="5" borderId="6" xfId="0" applyFont="1" applyFill="1" applyBorder="1" applyProtection="1">
      <protection locked="0"/>
    </xf>
    <xf numFmtId="0" fontId="14" fillId="5" borderId="1" xfId="0" applyFont="1" applyFill="1" applyBorder="1" applyProtection="1">
      <protection locked="0"/>
    </xf>
  </cellXfs>
  <cellStyles count="9">
    <cellStyle name="Benyttet hyperkobling" xfId="1"/>
    <cellStyle name="Fulgt hyperkobling" xfId="4" builtinId="9" hidden="1"/>
    <cellStyle name="Fulgt hyperkobling" xfId="6" builtinId="9" hidden="1"/>
    <cellStyle name="Fulgt hyperkobling" xfId="8" builtinId="9" hidden="1"/>
    <cellStyle name="Hyperkobling" xfId="3" hidden="1"/>
    <cellStyle name="Hyperkobling" xfId="5" builtinId="8" hidden="1"/>
    <cellStyle name="Hyperkobling" xfId="7" builtinId="8" hidden="1"/>
    <cellStyle name="Normal" xfId="0" builtinId="0"/>
    <cellStyle name="Prosent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9" Type="http://schemas.microsoft.com/office/2006/relationships/vbaProject" Target="vbaProject.bin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Drop" dropLines="5" dropStyle="combo" dx="16" fmlaLink="$Q$5" fmlaRange="$O$5:$O$9" noThreeD="1" sel="3" val="0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Drop" dropLines="5" dropStyle="combo" dx="16" fmlaLink="$Q$5" fmlaRange="$O$5:$O$9" noThreeD="1" sel="3" val="0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Drop" dropLines="70" dropStyle="combo" dx="16" fmlaLink="D5" fmlaRange="type" noThreeD="1" val="0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0</xdr:row>
          <xdr:rowOff>63500</xdr:rowOff>
        </xdr:from>
        <xdr:to>
          <xdr:col>3</xdr:col>
          <xdr:colOff>76200</xdr:colOff>
          <xdr:row>1</xdr:row>
          <xdr:rowOff>127000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63500</xdr:rowOff>
        </xdr:from>
        <xdr:to>
          <xdr:col>0</xdr:col>
          <xdr:colOff>1346200</xdr:colOff>
          <xdr:row>1</xdr:row>
          <xdr:rowOff>127000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Selvkostmetoden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1346200</xdr:colOff>
          <xdr:row>0</xdr:row>
          <xdr:rowOff>63500</xdr:rowOff>
        </xdr:from>
        <xdr:to>
          <xdr:col>1</xdr:col>
          <xdr:colOff>38100</xdr:colOff>
          <xdr:row>1</xdr:row>
          <xdr:rowOff>127000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Bidragsmetoden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50800</xdr:colOff>
          <xdr:row>0</xdr:row>
          <xdr:rowOff>63500</xdr:rowOff>
        </xdr:from>
        <xdr:to>
          <xdr:col>2</xdr:col>
          <xdr:colOff>0</xdr:colOff>
          <xdr:row>1</xdr:row>
          <xdr:rowOff>127000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88900</xdr:colOff>
          <xdr:row>0</xdr:row>
          <xdr:rowOff>63500</xdr:rowOff>
        </xdr:from>
        <xdr:to>
          <xdr:col>4</xdr:col>
          <xdr:colOff>88900</xdr:colOff>
          <xdr:row>1</xdr:row>
          <xdr:rowOff>127000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12700</xdr:rowOff>
        </xdr:from>
        <xdr:to>
          <xdr:col>5</xdr:col>
          <xdr:colOff>12700</xdr:colOff>
          <xdr:row>5</xdr:row>
          <xdr:rowOff>12700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330200</xdr:colOff>
      <xdr:row>5</xdr:row>
      <xdr:rowOff>63500</xdr:rowOff>
    </xdr:from>
    <xdr:to>
      <xdr:col>3</xdr:col>
      <xdr:colOff>203200</xdr:colOff>
      <xdr:row>10</xdr:row>
      <xdr:rowOff>25400</xdr:rowOff>
    </xdr:to>
    <xdr:sp macro="" textlink="">
      <xdr:nvSpPr>
        <xdr:cNvPr id="1032" name="Tekst 8"/>
        <xdr:cNvSpPr txBox="1">
          <a:spLocks noChangeArrowheads="1"/>
        </xdr:cNvSpPr>
      </xdr:nvSpPr>
      <xdr:spPr bwMode="auto">
        <a:xfrm>
          <a:off x="4381500" y="1168400"/>
          <a:ext cx="10414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nb-NO" sz="10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rPr>
            <a:t>Alle tall skal registreres i kroner</a:t>
          </a:r>
        </a:p>
      </xdr:txBody>
    </xdr:sp>
    <xdr:clientData/>
  </xdr:twoCellAnchor>
  <xdr:twoCellAnchor>
    <xdr:from>
      <xdr:col>2</xdr:col>
      <xdr:colOff>38100</xdr:colOff>
      <xdr:row>5</xdr:row>
      <xdr:rowOff>152400</xdr:rowOff>
    </xdr:from>
    <xdr:to>
      <xdr:col>2</xdr:col>
      <xdr:colOff>215900</xdr:colOff>
      <xdr:row>5</xdr:row>
      <xdr:rowOff>152400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 flipH="1">
          <a:off x="4089400" y="1257300"/>
          <a:ext cx="177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596900</xdr:colOff>
          <xdr:row>0</xdr:row>
          <xdr:rowOff>63500</xdr:rowOff>
        </xdr:from>
        <xdr:to>
          <xdr:col>4</xdr:col>
          <xdr:colOff>736600</xdr:colOff>
          <xdr:row>1</xdr:row>
          <xdr:rowOff>127000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203200</xdr:colOff>
          <xdr:row>0</xdr:row>
          <xdr:rowOff>63500</xdr:rowOff>
        </xdr:from>
        <xdr:to>
          <xdr:col>0</xdr:col>
          <xdr:colOff>1371600</xdr:colOff>
          <xdr:row>1</xdr:row>
          <xdr:rowOff>127000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Tilleggssatser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1371600</xdr:colOff>
          <xdr:row>0</xdr:row>
          <xdr:rowOff>63500</xdr:rowOff>
        </xdr:from>
        <xdr:to>
          <xdr:col>1</xdr:col>
          <xdr:colOff>406400</xdr:colOff>
          <xdr:row>1</xdr:row>
          <xdr:rowOff>127000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Bidragsmetoden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406400</xdr:colOff>
          <xdr:row>0</xdr:row>
          <xdr:rowOff>63500</xdr:rowOff>
        </xdr:from>
        <xdr:to>
          <xdr:col>2</xdr:col>
          <xdr:colOff>520700</xdr:colOff>
          <xdr:row>1</xdr:row>
          <xdr:rowOff>127000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Hent data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76200</xdr:colOff>
      <xdr:row>6</xdr:row>
      <xdr:rowOff>12700</xdr:rowOff>
    </xdr:from>
    <xdr:to>
      <xdr:col>6</xdr:col>
      <xdr:colOff>114300</xdr:colOff>
      <xdr:row>11</xdr:row>
      <xdr:rowOff>127000</xdr:rowOff>
    </xdr:to>
    <xdr:sp macro="" textlink="">
      <xdr:nvSpPr>
        <xdr:cNvPr id="2054" name="Tekst 6"/>
        <xdr:cNvSpPr txBox="1">
          <a:spLocks noChangeArrowheads="1"/>
        </xdr:cNvSpPr>
      </xdr:nvSpPr>
      <xdr:spPr bwMode="auto">
        <a:xfrm>
          <a:off x="4940300" y="1079500"/>
          <a:ext cx="3543300" cy="939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nb-NO" sz="10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rPr>
            <a:t>Dersom svinn, sosiale kostnader og indirekte oppgis i etterkalkylen skal postene her oppgis i kroner (ikke i %)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533400</xdr:colOff>
          <xdr:row>0</xdr:row>
          <xdr:rowOff>63500</xdr:rowOff>
        </xdr:from>
        <xdr:to>
          <xdr:col>3</xdr:col>
          <xdr:colOff>584200</xdr:colOff>
          <xdr:row>1</xdr:row>
          <xdr:rowOff>127000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749300</xdr:colOff>
          <xdr:row>0</xdr:row>
          <xdr:rowOff>63500</xdr:rowOff>
        </xdr:from>
        <xdr:to>
          <xdr:col>5</xdr:col>
          <xdr:colOff>558800</xdr:colOff>
          <xdr:row>1</xdr:row>
          <xdr:rowOff>127000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4</xdr:row>
          <xdr:rowOff>0</xdr:rowOff>
        </xdr:from>
        <xdr:to>
          <xdr:col>5</xdr:col>
          <xdr:colOff>139700</xdr:colOff>
          <xdr:row>5</xdr:row>
          <xdr:rowOff>12700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1066800</xdr:colOff>
          <xdr:row>0</xdr:row>
          <xdr:rowOff>63500</xdr:rowOff>
        </xdr:from>
        <xdr:to>
          <xdr:col>4</xdr:col>
          <xdr:colOff>101600</xdr:colOff>
          <xdr:row>1</xdr:row>
          <xdr:rowOff>127000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101600</xdr:colOff>
          <xdr:row>0</xdr:row>
          <xdr:rowOff>63500</xdr:rowOff>
        </xdr:from>
        <xdr:to>
          <xdr:col>0</xdr:col>
          <xdr:colOff>1219200</xdr:colOff>
          <xdr:row>1</xdr:row>
          <xdr:rowOff>127000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Tilleggssatser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1231900</xdr:colOff>
          <xdr:row>0</xdr:row>
          <xdr:rowOff>63500</xdr:rowOff>
        </xdr:from>
        <xdr:to>
          <xdr:col>1</xdr:col>
          <xdr:colOff>254000</xdr:colOff>
          <xdr:row>1</xdr:row>
          <xdr:rowOff>127000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Selvkostmetoden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0</xdr:row>
          <xdr:rowOff>63500</xdr:rowOff>
        </xdr:from>
        <xdr:to>
          <xdr:col>2</xdr:col>
          <xdr:colOff>0</xdr:colOff>
          <xdr:row>1</xdr:row>
          <xdr:rowOff>127000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Hent 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63500</xdr:rowOff>
        </xdr:from>
        <xdr:to>
          <xdr:col>2</xdr:col>
          <xdr:colOff>1054100</xdr:colOff>
          <xdr:row>1</xdr:row>
          <xdr:rowOff>127000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63500</xdr:colOff>
      <xdr:row>6</xdr:row>
      <xdr:rowOff>101600</xdr:rowOff>
    </xdr:from>
    <xdr:to>
      <xdr:col>6</xdr:col>
      <xdr:colOff>139700</xdr:colOff>
      <xdr:row>9</xdr:row>
      <xdr:rowOff>152400</xdr:rowOff>
    </xdr:to>
    <xdr:sp macro="" textlink="">
      <xdr:nvSpPr>
        <xdr:cNvPr id="3082" name="Tekst 10"/>
        <xdr:cNvSpPr txBox="1">
          <a:spLocks noChangeArrowheads="1"/>
        </xdr:cNvSpPr>
      </xdr:nvSpPr>
      <xdr:spPr bwMode="auto">
        <a:xfrm>
          <a:off x="4927600" y="1181100"/>
          <a:ext cx="3581400" cy="546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nb-NO" sz="10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rPr>
            <a:t>Dersom svinn, sosiale kostnader og indirekte oppgis i etterkalkylen skal postene her oppgis i kroner (ikke i %)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0</xdr:row>
          <xdr:rowOff>63500</xdr:rowOff>
        </xdr:from>
        <xdr:to>
          <xdr:col>4</xdr:col>
          <xdr:colOff>939800</xdr:colOff>
          <xdr:row>1</xdr:row>
          <xdr:rowOff>127000</xdr:rowOff>
        </xdr:to>
        <xdr:sp macro="" textlink="">
          <xdr:nvSpPr>
            <xdr:cNvPr id="3083" name="Button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nb-NO" sz="1100" b="0" i="0" u="none" strike="noStrike" baseline="0">
                  <a:solidFill>
                    <a:srgbClr val="000000"/>
                  </a:solidFill>
                  <a:latin typeface="Arial"/>
                  <a:ea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</xdr:row>
          <xdr:rowOff>0</xdr:rowOff>
        </xdr:from>
        <xdr:to>
          <xdr:col>5</xdr:col>
          <xdr:colOff>101600</xdr:colOff>
          <xdr:row>5</xdr:row>
          <xdr:rowOff>12700</xdr:rowOff>
        </xdr:to>
        <xdr:sp macro="" textlink="">
          <xdr:nvSpPr>
            <xdr:cNvPr id="3084" name="Drop Down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stotland/Documents/Akademiet/Undervisning/Regnearkmodeller/ikke%20ferdige/KalkI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lvkostmetoden"/>
    </sheetNames>
    <sheetDataSet>
      <sheetData sheetId="0">
        <row r="5">
          <cell r="P5" t="str">
            <v>Klikk her for avrunding</v>
          </cell>
        </row>
        <row r="6">
          <cell r="P6" t="str">
            <v>Ingen</v>
          </cell>
        </row>
        <row r="7">
          <cell r="P7" t="str">
            <v>Nærmeste krone</v>
          </cell>
        </row>
        <row r="8">
          <cell r="P8" t="str">
            <v>Nærmeste 10</v>
          </cell>
        </row>
        <row r="9">
          <cell r="P9" t="str">
            <v>Nærmeste 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omments" Target="../comments1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4" Type="http://schemas.openxmlformats.org/officeDocument/2006/relationships/ctrlProp" Target="../ctrlProps/ctrlProp8.xml"/><Relationship Id="rId5" Type="http://schemas.openxmlformats.org/officeDocument/2006/relationships/ctrlProp" Target="../ctrlProps/ctrlProp9.xml"/><Relationship Id="rId6" Type="http://schemas.openxmlformats.org/officeDocument/2006/relationships/ctrlProp" Target="../ctrlProps/ctrlProp10.xml"/><Relationship Id="rId7" Type="http://schemas.openxmlformats.org/officeDocument/2006/relationships/ctrlProp" Target="../ctrlProps/ctrlProp11.xml"/><Relationship Id="rId8" Type="http://schemas.openxmlformats.org/officeDocument/2006/relationships/ctrlProp" Target="../ctrlProps/ctrlProp12.xml"/><Relationship Id="rId9" Type="http://schemas.openxmlformats.org/officeDocument/2006/relationships/ctrlProp" Target="../ctrlProps/ctrlProp13.xml"/><Relationship Id="rId10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.xml"/><Relationship Id="rId4" Type="http://schemas.openxmlformats.org/officeDocument/2006/relationships/ctrlProp" Target="../ctrlProps/ctrlProp15.xml"/><Relationship Id="rId5" Type="http://schemas.openxmlformats.org/officeDocument/2006/relationships/ctrlProp" Target="../ctrlProps/ctrlProp16.xml"/><Relationship Id="rId6" Type="http://schemas.openxmlformats.org/officeDocument/2006/relationships/ctrlProp" Target="../ctrlProps/ctrlProp17.xml"/><Relationship Id="rId7" Type="http://schemas.openxmlformats.org/officeDocument/2006/relationships/ctrlProp" Target="../ctrlProps/ctrlProp18.xml"/><Relationship Id="rId8" Type="http://schemas.openxmlformats.org/officeDocument/2006/relationships/ctrlProp" Target="../ctrlProps/ctrlProp19.xml"/><Relationship Id="rId9" Type="http://schemas.openxmlformats.org/officeDocument/2006/relationships/ctrlProp" Target="../ctrlProps/ctrlProp20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 enableFormatConditionsCalculation="0">
    <pageSetUpPr fitToPage="1"/>
  </sheetPr>
  <dimension ref="A1:P127"/>
  <sheetViews>
    <sheetView showGridLines="0" tabSelected="1" workbookViewId="0">
      <pane ySplit="2" topLeftCell="A3" activePane="bottomLeft" state="frozen"/>
      <selection pane="bottomLeft" activeCell="B4" sqref="B4"/>
    </sheetView>
  </sheetViews>
  <sheetFormatPr baseColWidth="10" defaultColWidth="8.7109375" defaultRowHeight="13" x14ac:dyDescent="0"/>
  <cols>
    <col min="1" max="1" width="32.42578125" customWidth="1"/>
    <col min="2" max="3" width="13.140625" customWidth="1"/>
    <col min="4" max="4" width="10.5703125" customWidth="1"/>
    <col min="16" max="16" width="0" hidden="1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ht="1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6" ht="28.5" customHeight="1">
      <c r="A3" s="78" t="s">
        <v>59</v>
      </c>
      <c r="B3" s="78"/>
      <c r="C3" s="78"/>
      <c r="D3" s="78"/>
      <c r="E3" s="78"/>
      <c r="F3" s="78"/>
      <c r="G3" s="42"/>
      <c r="H3" s="42"/>
      <c r="I3" s="42"/>
      <c r="J3" s="42"/>
      <c r="K3" s="42"/>
      <c r="L3" s="42"/>
      <c r="M3" s="42"/>
      <c r="N3" s="42"/>
    </row>
    <row r="4" spans="1:16" ht="14.25" customHeight="1">
      <c r="A4" s="64" t="s">
        <v>0</v>
      </c>
      <c r="B4" s="71"/>
      <c r="C4" s="65" t="s">
        <v>1</v>
      </c>
      <c r="D4" s="199"/>
      <c r="E4" s="200"/>
      <c r="F4" s="42"/>
      <c r="G4" s="42"/>
      <c r="H4" s="42"/>
      <c r="I4" s="42"/>
      <c r="J4" s="42"/>
      <c r="K4" s="42"/>
      <c r="L4" s="42"/>
      <c r="M4" s="42"/>
      <c r="N4" s="42"/>
      <c r="P4" s="26" t="s">
        <v>2</v>
      </c>
    </row>
    <row r="5" spans="1:16" ht="15.5" customHeight="1">
      <c r="A5" s="61" t="s">
        <v>3</v>
      </c>
      <c r="B5" s="72"/>
      <c r="C5" s="65" t="s">
        <v>4</v>
      </c>
      <c r="D5" s="79">
        <v>1</v>
      </c>
      <c r="E5" s="42"/>
      <c r="F5" s="42"/>
      <c r="G5" s="42"/>
      <c r="H5" s="42"/>
      <c r="I5" s="42"/>
      <c r="J5" s="42"/>
      <c r="K5" s="42"/>
      <c r="L5" s="42"/>
      <c r="M5" s="42"/>
      <c r="N5" s="42"/>
      <c r="P5" s="26" t="s">
        <v>5</v>
      </c>
    </row>
    <row r="6" spans="1:16">
      <c r="A6" s="62" t="s">
        <v>6</v>
      </c>
      <c r="B6" s="69"/>
      <c r="C6" s="80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6">
      <c r="A7" s="62" t="s">
        <v>7</v>
      </c>
      <c r="B7" s="69"/>
      <c r="C7" s="80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6">
      <c r="A8" s="62" t="s">
        <v>8</v>
      </c>
      <c r="B8" s="69"/>
      <c r="C8" s="80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6">
      <c r="A9" s="62" t="s">
        <v>9</v>
      </c>
      <c r="B9" s="69"/>
      <c r="C9" s="80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6">
      <c r="A10" s="62" t="s">
        <v>10</v>
      </c>
      <c r="B10" s="69"/>
      <c r="C10" s="80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6">
      <c r="A11" s="63" t="s">
        <v>11</v>
      </c>
      <c r="B11" s="70"/>
      <c r="C11" s="65" t="s">
        <v>12</v>
      </c>
      <c r="D11" s="112">
        <v>0.25</v>
      </c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6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6" ht="15">
      <c r="A13" s="56" t="s">
        <v>13</v>
      </c>
      <c r="B13" s="43"/>
      <c r="C13" s="43"/>
      <c r="D13" s="44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1:16">
      <c r="A14" s="45" t="s">
        <v>14</v>
      </c>
      <c r="B14" s="104" t="str">
        <f>IF(B6=0,"",IF(B7=0,"",B7&amp;" x "&amp;100&amp;"/"&amp;B6&amp;" ="))</f>
        <v/>
      </c>
      <c r="C14" s="46"/>
      <c r="D14" s="47" t="str">
        <f>IF(B6=0,"",B7/B6)</f>
        <v/>
      </c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6">
      <c r="A15" s="45" t="s">
        <v>15</v>
      </c>
      <c r="B15" s="104" t="str">
        <f>IF(B8=0,"",B9&amp;" x "&amp;100&amp;"/"&amp;B8&amp;" =")</f>
        <v/>
      </c>
      <c r="C15" s="46"/>
      <c r="D15" s="47" t="str">
        <f>IF(B8=0,"",B9/B8)</f>
        <v/>
      </c>
      <c r="E15" s="42"/>
      <c r="F15" s="42"/>
      <c r="G15" s="42"/>
      <c r="H15" s="42"/>
      <c r="I15" s="42"/>
      <c r="J15" s="42"/>
      <c r="K15" s="42"/>
      <c r="L15" s="42"/>
      <c r="M15" s="42"/>
      <c r="N15" s="42"/>
    </row>
    <row r="16" spans="1:16">
      <c r="A16" s="45" t="s">
        <v>16</v>
      </c>
      <c r="B16" s="104" t="str">
        <f>IF(B8=0,"",B10&amp;" x "&amp;100&amp;"/"&amp;B8&amp;" =")</f>
        <v/>
      </c>
      <c r="C16" s="46"/>
      <c r="D16" s="47" t="str">
        <f>IF(B8=0,"",B10/B8)</f>
        <v/>
      </c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>
      <c r="A17" s="45" t="s">
        <v>17</v>
      </c>
      <c r="B17" s="104" t="str">
        <f>IF(SUM(B6:B10)=0,"","("&amp;B11&amp;-SUM(B6:B10)&amp;") x 100/"&amp;SUM(B6:B10)&amp;" =")</f>
        <v/>
      </c>
      <c r="C17" s="46"/>
      <c r="D17" s="47" t="str">
        <f>IF(SUM(B6:B10)=0,"",(B11-SUM(B6:B10))/SUM(B6:B10))</f>
        <v/>
      </c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>
      <c r="A18" s="48" t="s">
        <v>18</v>
      </c>
      <c r="B18" s="105" t="str">
        <f>IF(B11=0,"","("&amp;B11&amp;-SUM(B6:B9)&amp;") x 100/"&amp;B11&amp;" =")</f>
        <v/>
      </c>
      <c r="C18" s="49"/>
      <c r="D18" s="50" t="str">
        <f>IF(B11=0,"",(B11-SUM(B6:B9))/B11)</f>
        <v/>
      </c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15">
      <c r="A19" s="56" t="s">
        <v>19</v>
      </c>
      <c r="B19" s="106"/>
      <c r="C19" s="43"/>
      <c r="D19" s="44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1:14">
      <c r="A20" s="51" t="s">
        <v>20</v>
      </c>
      <c r="B20" s="107" t="str">
        <f>IF(D18="","",B10&amp;" x "&amp;100&amp;"/"&amp;ROUND(D18*100,1)&amp;" =")</f>
        <v/>
      </c>
      <c r="C20" s="52"/>
      <c r="D20" s="53" t="str">
        <f>IF(D18="","",INT(B10/D18))</f>
        <v/>
      </c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1:14">
      <c r="A21" s="45" t="s">
        <v>21</v>
      </c>
      <c r="B21" s="104" t="str">
        <f>IF(B11="","",B11&amp;" - "&amp;INT(D20)&amp;" =")</f>
        <v/>
      </c>
      <c r="C21" s="46"/>
      <c r="D21" s="54" t="str">
        <f>IF(B11="","",INT(B11-D20))</f>
        <v/>
      </c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spans="1:14">
      <c r="A22" s="48" t="s">
        <v>22</v>
      </c>
      <c r="B22" s="105" t="str">
        <f>IF(B11=0,"",INT(D21)&amp;" x "&amp;100&amp;"/"&amp;B11&amp;" =")</f>
        <v/>
      </c>
      <c r="C22" s="49"/>
      <c r="D22" s="55" t="str">
        <f>IF(B11="","",D21/B11)</f>
        <v/>
      </c>
      <c r="E22" s="42"/>
      <c r="F22" s="42"/>
      <c r="G22" s="42"/>
      <c r="H22" s="42"/>
      <c r="I22" s="42"/>
      <c r="J22" s="42"/>
      <c r="K22" s="42"/>
      <c r="L22" s="42"/>
      <c r="M22" s="42"/>
      <c r="N22" s="42"/>
    </row>
    <row r="23" spans="1:14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</row>
    <row r="24" spans="1:14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</row>
    <row r="25" spans="1:14" ht="15">
      <c r="A25" s="66">
        <f>IF(D4&gt;0,"Navn/oppgave: "&amp;D4,0)</f>
        <v>0</v>
      </c>
    </row>
    <row r="27" spans="1:14" ht="15">
      <c r="A27" s="9" t="str">
        <f>IF(B4="","","Opplysninger fra regnskapet for "&amp;B4&amp;IF(B5="",""," for "&amp;B5))</f>
        <v/>
      </c>
      <c r="B27" s="29"/>
      <c r="C27" s="29"/>
      <c r="D27" s="2"/>
    </row>
    <row r="28" spans="1:14">
      <c r="A28" s="6" t="str">
        <f t="shared" ref="A28:A40" si="0">IF(A6="","",A6)</f>
        <v>Direkte material:</v>
      </c>
      <c r="B28" s="30"/>
      <c r="C28" s="30"/>
      <c r="D28" s="7" t="str">
        <f>IF(B6="","",B6)</f>
        <v/>
      </c>
    </row>
    <row r="29" spans="1:14">
      <c r="A29" s="6" t="str">
        <f t="shared" si="0"/>
        <v>Svinn:</v>
      </c>
      <c r="B29" s="30"/>
      <c r="C29" s="30"/>
      <c r="D29" s="7" t="str">
        <f>IF(B7="","",B7)</f>
        <v/>
      </c>
    </row>
    <row r="30" spans="1:14">
      <c r="A30" s="6" t="str">
        <f t="shared" si="0"/>
        <v>Direkte lønnskostnader:</v>
      </c>
      <c r="B30" s="30"/>
      <c r="C30" s="30"/>
      <c r="D30" s="7" t="str">
        <f>IF(B8="","",B8)</f>
        <v/>
      </c>
    </row>
    <row r="31" spans="1:14">
      <c r="A31" s="6" t="str">
        <f t="shared" si="0"/>
        <v>Sosiale kostnader:</v>
      </c>
      <c r="B31" s="30"/>
      <c r="C31" s="30"/>
      <c r="D31" s="7" t="str">
        <f>IF(B9="","",B9)</f>
        <v/>
      </c>
    </row>
    <row r="32" spans="1:14">
      <c r="A32" s="6" t="str">
        <f t="shared" si="0"/>
        <v>Indirekte faste kostnader:</v>
      </c>
      <c r="B32" s="30"/>
      <c r="C32" s="30"/>
      <c r="D32" s="7" t="str">
        <f>IF(B10="","",B10)</f>
        <v/>
      </c>
    </row>
    <row r="33" spans="1:4">
      <c r="A33" s="8" t="str">
        <f t="shared" si="0"/>
        <v>Salgsinntekt:</v>
      </c>
      <c r="B33" s="31"/>
      <c r="C33" s="31"/>
      <c r="D33" s="39">
        <f>IF(B11="",0,B11)</f>
        <v>0</v>
      </c>
    </row>
    <row r="34" spans="1:4">
      <c r="A34" t="str">
        <f t="shared" si="0"/>
        <v/>
      </c>
      <c r="B34" t="str">
        <f t="shared" ref="B34:D40" si="1">IF(B12="","",B12)</f>
        <v/>
      </c>
      <c r="C34" t="str">
        <f t="shared" si="1"/>
        <v/>
      </c>
      <c r="D34" t="str">
        <f t="shared" si="1"/>
        <v/>
      </c>
    </row>
    <row r="35" spans="1:4" ht="15">
      <c r="A35" s="9" t="s">
        <v>23</v>
      </c>
      <c r="B35" s="10" t="str">
        <f t="shared" si="1"/>
        <v/>
      </c>
      <c r="C35" s="10" t="str">
        <f t="shared" si="1"/>
        <v/>
      </c>
      <c r="D35" s="11" t="str">
        <f t="shared" si="1"/>
        <v/>
      </c>
    </row>
    <row r="36" spans="1:4">
      <c r="A36" s="13" t="str">
        <f t="shared" si="0"/>
        <v>Svinn</v>
      </c>
      <c r="B36" s="108" t="str">
        <f t="shared" si="1"/>
        <v/>
      </c>
      <c r="C36" s="14"/>
      <c r="D36" s="15" t="str">
        <f>IF(B7=0,"",D14)</f>
        <v/>
      </c>
    </row>
    <row r="37" spans="1:4">
      <c r="A37" s="13" t="str">
        <f t="shared" si="0"/>
        <v>Sosiale kostnader</v>
      </c>
      <c r="B37" s="108" t="str">
        <f t="shared" si="1"/>
        <v/>
      </c>
      <c r="C37" s="14"/>
      <c r="D37" s="15" t="str">
        <f t="shared" si="1"/>
        <v/>
      </c>
    </row>
    <row r="38" spans="1:4">
      <c r="A38" s="13" t="str">
        <f t="shared" si="0"/>
        <v>Indirekte faste kostnader</v>
      </c>
      <c r="B38" s="108" t="str">
        <f t="shared" si="1"/>
        <v/>
      </c>
      <c r="C38" s="14"/>
      <c r="D38" s="15" t="str">
        <f t="shared" si="1"/>
        <v/>
      </c>
    </row>
    <row r="39" spans="1:4">
      <c r="A39" s="13" t="str">
        <f t="shared" si="0"/>
        <v>Fortjeneste i %</v>
      </c>
      <c r="B39" s="108" t="str">
        <f t="shared" si="1"/>
        <v/>
      </c>
      <c r="C39" s="14"/>
      <c r="D39" s="15" t="str">
        <f t="shared" si="1"/>
        <v/>
      </c>
    </row>
    <row r="40" spans="1:4">
      <c r="A40" s="16" t="str">
        <f t="shared" si="0"/>
        <v>Dekningsgrad</v>
      </c>
      <c r="B40" s="109" t="str">
        <f t="shared" si="1"/>
        <v/>
      </c>
      <c r="C40" s="17"/>
      <c r="D40" s="18" t="str">
        <f t="shared" si="1"/>
        <v/>
      </c>
    </row>
    <row r="41" spans="1:4">
      <c r="A41" s="12"/>
      <c r="B41" s="3"/>
      <c r="C41" s="12"/>
      <c r="D41" s="12"/>
    </row>
    <row r="42" spans="1:4" ht="15">
      <c r="A42" s="9" t="s">
        <v>24</v>
      </c>
      <c r="B42" s="110" t="str">
        <f t="shared" ref="B42:D44" si="2">IF(B19="","",B19)</f>
        <v/>
      </c>
      <c r="C42" s="10"/>
      <c r="D42" s="11" t="str">
        <f t="shared" si="2"/>
        <v/>
      </c>
    </row>
    <row r="43" spans="1:4">
      <c r="A43" s="13" t="str">
        <f>IF(A20="","",A20)</f>
        <v>Dekningspunkt i kroner (nullpunktomsetning)</v>
      </c>
      <c r="B43" s="108" t="str">
        <f t="shared" si="2"/>
        <v/>
      </c>
      <c r="C43" s="14"/>
      <c r="D43" s="19" t="str">
        <f t="shared" si="2"/>
        <v/>
      </c>
    </row>
    <row r="44" spans="1:4">
      <c r="A44" s="13" t="str">
        <f>IF(A21="","",A21)</f>
        <v>Sikkerhetsmargin i kroner</v>
      </c>
      <c r="B44" s="108" t="str">
        <f t="shared" si="2"/>
        <v/>
      </c>
      <c r="C44" s="14"/>
      <c r="D44" s="19" t="str">
        <f t="shared" si="2"/>
        <v/>
      </c>
    </row>
    <row r="45" spans="1:4">
      <c r="A45" s="16" t="str">
        <f>IF(A22="","",A22)</f>
        <v>Sikkerhetsmargin i prosent</v>
      </c>
      <c r="B45" s="109" t="str">
        <f>IF(B22="","",B22)</f>
        <v/>
      </c>
      <c r="C45" s="17"/>
      <c r="D45" s="18" t="str">
        <f>IF(D22="","",D22)</f>
        <v/>
      </c>
    </row>
    <row r="47" spans="1:4" ht="15">
      <c r="A47" s="32" t="str">
        <f>IF(B4="","","Driftsregnskap etter selvkostmetoden for "&amp;B4&amp;IF(B5="",""," for "&amp;B5))</f>
        <v/>
      </c>
      <c r="B47" s="33"/>
      <c r="C47" s="33"/>
      <c r="D47" s="2"/>
    </row>
    <row r="48" spans="1:4">
      <c r="A48" s="34" t="s">
        <v>25</v>
      </c>
      <c r="B48" s="14"/>
      <c r="C48" s="14"/>
      <c r="D48" s="4" t="str">
        <f>D28</f>
        <v/>
      </c>
    </row>
    <row r="49" spans="1:4">
      <c r="A49" s="34" t="s">
        <v>14</v>
      </c>
      <c r="B49" s="14"/>
      <c r="C49" s="14"/>
      <c r="D49" s="4" t="str">
        <f>D29</f>
        <v/>
      </c>
    </row>
    <row r="50" spans="1:4">
      <c r="A50" s="35" t="s">
        <v>26</v>
      </c>
      <c r="B50" s="14"/>
      <c r="C50" s="14"/>
      <c r="D50" s="4" t="str">
        <f>D30</f>
        <v/>
      </c>
    </row>
    <row r="51" spans="1:4">
      <c r="A51" s="34" t="s">
        <v>15</v>
      </c>
      <c r="B51" s="14"/>
      <c r="C51" s="14"/>
      <c r="D51" s="4" t="str">
        <f>D31</f>
        <v/>
      </c>
    </row>
    <row r="52" spans="1:4">
      <c r="A52" s="36" t="s">
        <v>16</v>
      </c>
      <c r="B52" s="17"/>
      <c r="C52" s="17"/>
      <c r="D52" s="5" t="str">
        <f>D32</f>
        <v/>
      </c>
    </row>
    <row r="53" spans="1:4">
      <c r="A53" s="16" t="s">
        <v>27</v>
      </c>
      <c r="B53" s="17"/>
      <c r="C53" s="17"/>
      <c r="D53" s="40">
        <f>SUM(D48:D52)</f>
        <v>0</v>
      </c>
    </row>
    <row r="54" spans="1:4">
      <c r="A54" s="36" t="s">
        <v>28</v>
      </c>
      <c r="B54" s="17"/>
      <c r="C54" s="17"/>
      <c r="D54" s="40">
        <f>D33</f>
        <v>0</v>
      </c>
    </row>
    <row r="55" spans="1:4">
      <c r="A55" s="36" t="s">
        <v>29</v>
      </c>
      <c r="B55" s="17"/>
      <c r="C55" s="17"/>
      <c r="D55" s="40">
        <f>D54-D53</f>
        <v>0</v>
      </c>
    </row>
    <row r="56" spans="1:4">
      <c r="A56" s="26"/>
      <c r="B56" s="26"/>
      <c r="C56" s="26"/>
      <c r="D56" s="26"/>
    </row>
    <row r="57" spans="1:4" ht="15">
      <c r="A57" s="32" t="str">
        <f>IF(B4="","","Driftsregnskap etter bidragsmetoden for "&amp;B4&amp;IF(B5="",""," for "&amp;B5))</f>
        <v/>
      </c>
      <c r="B57" s="37"/>
      <c r="C57" s="37"/>
      <c r="D57" s="38"/>
    </row>
    <row r="58" spans="1:4">
      <c r="A58" s="34" t="s">
        <v>25</v>
      </c>
      <c r="B58" s="14"/>
      <c r="C58" s="14"/>
      <c r="D58" s="4" t="str">
        <f>D28</f>
        <v/>
      </c>
    </row>
    <row r="59" spans="1:4">
      <c r="A59" s="34" t="s">
        <v>14</v>
      </c>
      <c r="B59" s="14"/>
      <c r="C59" s="14"/>
      <c r="D59" s="4" t="str">
        <f>D29</f>
        <v/>
      </c>
    </row>
    <row r="60" spans="1:4">
      <c r="A60" s="35" t="s">
        <v>26</v>
      </c>
      <c r="B60" s="14"/>
      <c r="C60" s="14"/>
      <c r="D60" s="4" t="str">
        <f>D30</f>
        <v/>
      </c>
    </row>
    <row r="61" spans="1:4">
      <c r="A61" s="36" t="s">
        <v>15</v>
      </c>
      <c r="B61" s="17"/>
      <c r="C61" s="17"/>
      <c r="D61" s="5" t="str">
        <f>D31</f>
        <v/>
      </c>
    </row>
    <row r="62" spans="1:4">
      <c r="A62" s="16" t="s">
        <v>30</v>
      </c>
      <c r="B62" s="17"/>
      <c r="C62" s="17"/>
      <c r="D62" s="40">
        <f>SUM(D58:D61)</f>
        <v>0</v>
      </c>
    </row>
    <row r="63" spans="1:4">
      <c r="A63" s="36" t="s">
        <v>28</v>
      </c>
      <c r="B63" s="17"/>
      <c r="C63" s="17"/>
      <c r="D63" s="40">
        <f>D33</f>
        <v>0</v>
      </c>
    </row>
    <row r="64" spans="1:4">
      <c r="A64" s="16" t="s">
        <v>31</v>
      </c>
      <c r="B64" s="17"/>
      <c r="C64" s="17"/>
      <c r="D64" s="40">
        <f>D63-D62</f>
        <v>0</v>
      </c>
    </row>
    <row r="65" spans="1:3">
      <c r="A65" s="26"/>
      <c r="B65" s="26"/>
      <c r="C65" s="26"/>
    </row>
    <row r="66" spans="1:3">
      <c r="A66" s="26"/>
      <c r="B66" s="26"/>
      <c r="C66" s="26"/>
    </row>
    <row r="67" spans="1:3">
      <c r="A67" s="26"/>
      <c r="B67" s="26"/>
      <c r="C67" s="26"/>
    </row>
    <row r="68" spans="1:3">
      <c r="A68" s="26"/>
      <c r="B68" s="26"/>
      <c r="C68" s="26"/>
    </row>
    <row r="69" spans="1:3">
      <c r="A69" s="26"/>
      <c r="B69" s="26"/>
      <c r="C69" s="26"/>
    </row>
    <row r="70" spans="1:3">
      <c r="A70" s="26"/>
      <c r="B70" s="26"/>
      <c r="C70" s="26"/>
    </row>
    <row r="71" spans="1:3">
      <c r="A71" s="26"/>
      <c r="B71" s="26"/>
      <c r="C71" s="26"/>
    </row>
    <row r="72" spans="1:3">
      <c r="A72" s="26"/>
      <c r="B72" s="26"/>
      <c r="C72" s="26"/>
    </row>
    <row r="73" spans="1:3">
      <c r="A73" s="26"/>
      <c r="B73" s="26"/>
      <c r="C73" s="26"/>
    </row>
    <row r="74" spans="1:3">
      <c r="A74" s="26"/>
      <c r="B74" s="26"/>
      <c r="C74" s="26"/>
    </row>
    <row r="75" spans="1:3">
      <c r="A75" s="26"/>
      <c r="B75" s="26"/>
      <c r="C75" s="26"/>
    </row>
    <row r="76" spans="1:3">
      <c r="A76" s="26"/>
      <c r="B76" s="26"/>
      <c r="C76" s="26"/>
    </row>
    <row r="77" spans="1:3">
      <c r="A77" s="26"/>
      <c r="B77" s="26"/>
      <c r="C77" s="26"/>
    </row>
    <row r="78" spans="1:3">
      <c r="A78" s="26"/>
      <c r="B78" s="26"/>
      <c r="C78" s="26"/>
    </row>
    <row r="79" spans="1:3">
      <c r="A79" s="26"/>
      <c r="B79" s="26"/>
      <c r="C79" s="26"/>
    </row>
    <row r="80" spans="1:3">
      <c r="A80" s="26"/>
      <c r="B80" s="26"/>
      <c r="C80" s="26"/>
    </row>
    <row r="81" spans="1:3">
      <c r="A81" s="26"/>
      <c r="B81" s="26"/>
      <c r="C81" s="26"/>
    </row>
    <row r="82" spans="1:3">
      <c r="A82" s="26"/>
      <c r="B82" s="26"/>
      <c r="C82" s="26"/>
    </row>
    <row r="83" spans="1:3">
      <c r="A83" s="26"/>
      <c r="B83" s="26"/>
      <c r="C83" s="26"/>
    </row>
    <row r="84" spans="1:3">
      <c r="A84" s="26"/>
      <c r="B84" s="26"/>
      <c r="C84" s="26"/>
    </row>
    <row r="85" spans="1:3">
      <c r="A85" s="26"/>
      <c r="B85" s="26"/>
      <c r="C85" s="26"/>
    </row>
    <row r="86" spans="1:3">
      <c r="A86" s="26"/>
      <c r="B86" s="26"/>
      <c r="C86" s="26"/>
    </row>
    <row r="87" spans="1:3">
      <c r="A87" s="26"/>
      <c r="B87" s="26"/>
      <c r="C87" s="26"/>
    </row>
    <row r="88" spans="1:3">
      <c r="A88" s="26"/>
      <c r="B88" s="26"/>
      <c r="C88" s="26"/>
    </row>
    <row r="89" spans="1:3">
      <c r="A89" s="26"/>
      <c r="B89" s="26"/>
      <c r="C89" s="26"/>
    </row>
    <row r="90" spans="1:3">
      <c r="A90" s="26"/>
      <c r="B90" s="26"/>
      <c r="C90" s="26"/>
    </row>
    <row r="91" spans="1:3">
      <c r="A91" s="26"/>
      <c r="B91" s="26"/>
      <c r="C91" s="26"/>
    </row>
    <row r="92" spans="1:3">
      <c r="A92" s="26"/>
      <c r="B92" s="26"/>
      <c r="C92" s="26"/>
    </row>
    <row r="93" spans="1:3">
      <c r="A93" s="26"/>
      <c r="B93" s="26"/>
      <c r="C93" s="26"/>
    </row>
    <row r="94" spans="1:3">
      <c r="A94" s="26"/>
      <c r="B94" s="26"/>
      <c r="C94" s="26"/>
    </row>
    <row r="95" spans="1:3">
      <c r="A95" s="26"/>
      <c r="B95" s="26"/>
      <c r="C95" s="26"/>
    </row>
    <row r="96" spans="1:3">
      <c r="A96" s="26"/>
      <c r="B96" s="26"/>
      <c r="C96" s="26"/>
    </row>
    <row r="97" spans="1:3">
      <c r="A97" s="26"/>
      <c r="B97" s="26"/>
      <c r="C97" s="26"/>
    </row>
    <row r="98" spans="1:3">
      <c r="A98" s="26"/>
      <c r="B98" s="26"/>
      <c r="C98" s="26"/>
    </row>
    <row r="99" spans="1:3">
      <c r="A99" s="26"/>
      <c r="B99" s="26"/>
      <c r="C99" s="26"/>
    </row>
    <row r="100" spans="1:3">
      <c r="A100" s="26"/>
      <c r="B100" s="26"/>
      <c r="C100" s="26"/>
    </row>
    <row r="101" spans="1:3">
      <c r="A101" s="26"/>
      <c r="B101" s="26"/>
      <c r="C101" s="26"/>
    </row>
    <row r="102" spans="1:3">
      <c r="A102" s="26"/>
      <c r="B102" s="26"/>
      <c r="C102" s="26"/>
    </row>
    <row r="103" spans="1:3">
      <c r="A103" s="26"/>
      <c r="B103" s="26"/>
      <c r="C103" s="26"/>
    </row>
    <row r="104" spans="1:3">
      <c r="A104" s="26"/>
      <c r="B104" s="26"/>
      <c r="C104" s="26"/>
    </row>
    <row r="105" spans="1:3">
      <c r="A105" s="26"/>
      <c r="B105" s="26"/>
      <c r="C105" s="26"/>
    </row>
    <row r="106" spans="1:3">
      <c r="A106" s="26"/>
      <c r="B106" s="26"/>
      <c r="C106" s="26"/>
    </row>
    <row r="107" spans="1:3">
      <c r="A107" s="26"/>
      <c r="B107" s="26"/>
      <c r="C107" s="26"/>
    </row>
    <row r="108" spans="1:3">
      <c r="A108" s="26"/>
      <c r="B108" s="26"/>
      <c r="C108" s="26"/>
    </row>
    <row r="109" spans="1:3">
      <c r="A109" s="26"/>
      <c r="B109" s="26"/>
      <c r="C109" s="26"/>
    </row>
    <row r="110" spans="1:3">
      <c r="A110" s="26"/>
      <c r="B110" s="26"/>
      <c r="C110" s="26"/>
    </row>
    <row r="111" spans="1:3">
      <c r="A111" s="26"/>
      <c r="B111" s="26"/>
      <c r="C111" s="26"/>
    </row>
    <row r="112" spans="1:3">
      <c r="A112" s="26"/>
      <c r="B112" s="26"/>
      <c r="C112" s="26"/>
    </row>
    <row r="113" spans="1:3">
      <c r="A113" s="26"/>
      <c r="B113" s="26"/>
      <c r="C113" s="26"/>
    </row>
    <row r="114" spans="1:3">
      <c r="A114" s="26"/>
      <c r="B114" s="26"/>
      <c r="C114" s="26"/>
    </row>
    <row r="115" spans="1:3">
      <c r="A115" s="26"/>
      <c r="B115" s="26"/>
      <c r="C115" s="26"/>
    </row>
    <row r="116" spans="1:3">
      <c r="A116" s="26"/>
      <c r="B116" s="26"/>
      <c r="C116" s="26"/>
    </row>
    <row r="117" spans="1:3">
      <c r="A117" s="26"/>
      <c r="B117" s="26"/>
      <c r="C117" s="26"/>
    </row>
    <row r="118" spans="1:3">
      <c r="A118" s="26"/>
      <c r="B118" s="26"/>
      <c r="C118" s="26"/>
    </row>
    <row r="119" spans="1:3">
      <c r="A119" s="26"/>
      <c r="B119" s="26"/>
      <c r="C119" s="26"/>
    </row>
    <row r="120" spans="1:3">
      <c r="A120" s="26"/>
      <c r="B120" s="26"/>
      <c r="C120" s="26"/>
    </row>
    <row r="121" spans="1:3">
      <c r="A121" s="26"/>
      <c r="B121" s="26"/>
      <c r="C121" s="26"/>
    </row>
    <row r="122" spans="1:3">
      <c r="A122" s="26"/>
      <c r="B122" s="26"/>
      <c r="C122" s="26"/>
    </row>
    <row r="123" spans="1:3">
      <c r="A123" s="26"/>
      <c r="B123" s="26"/>
      <c r="C123" s="26"/>
    </row>
    <row r="124" spans="1:3">
      <c r="A124" s="26"/>
      <c r="B124" s="26"/>
      <c r="C124" s="26"/>
    </row>
    <row r="125" spans="1:3">
      <c r="A125" s="26"/>
      <c r="B125" s="26"/>
      <c r="C125" s="26"/>
    </row>
    <row r="126" spans="1:3">
      <c r="A126" s="26"/>
      <c r="B126" s="26"/>
      <c r="C126" s="26"/>
    </row>
    <row r="127" spans="1:3">
      <c r="A127" s="26"/>
      <c r="B127" s="26"/>
      <c r="C127" s="26"/>
    </row>
  </sheetData>
  <sheetProtection sheet="1" objects="1" scenarios="1"/>
  <phoneticPr fontId="23" type="noConversion"/>
  <pageMargins left="0.75000000000000011" right="0.75000000000000011" top="1" bottom="1" header="0.5" footer="0.5"/>
  <pageSetup paperSize="9" orientation="portrait" horizontalDpi="4294967292" verticalDpi="4294967292"/>
  <headerFooter>
    <oddHeader>&amp;R&amp;10Utskriftsdato &amp;D</oddHeader>
    <oddFooter>&amp;L&amp;10&amp;K000000Johs Totland 20©14&amp;C&amp;10&amp;K000000&amp;F &amp;A&amp;R&amp;10&amp;K000000Side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Line="0" autoPict="0" macro="[0]!slett">
                <anchor moveWithCells="1" sizeWithCells="1">
                  <from>
                    <xdr:col>2</xdr:col>
                    <xdr:colOff>12700</xdr:colOff>
                    <xdr:row>0</xdr:row>
                    <xdr:rowOff>63500</xdr:rowOff>
                  </from>
                  <to>
                    <xdr:col>3</xdr:col>
                    <xdr:colOff>76200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4" name="Button 2">
              <controlPr defaultSize="0" print="0" autoFill="0" autoLine="0" autoPict="0" macro="[0]!selvkost">
                <anchor moveWithCells="1" sizeWithCells="1">
                  <from>
                    <xdr:col>0</xdr:col>
                    <xdr:colOff>76200</xdr:colOff>
                    <xdr:row>0</xdr:row>
                    <xdr:rowOff>63500</xdr:rowOff>
                  </from>
                  <to>
                    <xdr:col>0</xdr:col>
                    <xdr:colOff>1346200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Line="0" autoPict="0" macro="[0]!bidrag">
                <anchor moveWithCells="1" sizeWithCells="1">
                  <from>
                    <xdr:col>0</xdr:col>
                    <xdr:colOff>1346200</xdr:colOff>
                    <xdr:row>0</xdr:row>
                    <xdr:rowOff>63500</xdr:rowOff>
                  </from>
                  <to>
                    <xdr:col>1</xdr:col>
                    <xdr:colOff>38100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6" name="Button 4">
              <controlPr defaultSize="0" print="0" autoFill="0" autoLine="0" autoPict="0" macro="[0]!topp">
                <anchor moveWithCells="1" sizeWithCells="1">
                  <from>
                    <xdr:col>1</xdr:col>
                    <xdr:colOff>50800</xdr:colOff>
                    <xdr:row>0</xdr:row>
                    <xdr:rowOff>63500</xdr:rowOff>
                  </from>
                  <to>
                    <xdr:col>2</xdr:col>
                    <xdr:colOff>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7" name="Button 5">
              <controlPr defaultSize="0" print="0" autoFill="0" autoLine="0" autoPict="0" macro="[0]!utskrift">
                <anchor moveWithCells="1" sizeWithCells="1">
                  <from>
                    <xdr:col>3</xdr:col>
                    <xdr:colOff>88900</xdr:colOff>
                    <xdr:row>0</xdr:row>
                    <xdr:rowOff>63500</xdr:rowOff>
                  </from>
                  <to>
                    <xdr:col>4</xdr:col>
                    <xdr:colOff>88900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Fill="0" autoLine="0" autoPict="0">
                <anchor moveWithCells="1">
                  <from>
                    <xdr:col>3</xdr:col>
                    <xdr:colOff>0</xdr:colOff>
                    <xdr:row>4</xdr:row>
                    <xdr:rowOff>12700</xdr:rowOff>
                  </from>
                  <to>
                    <xdr:col>5</xdr:col>
                    <xdr:colOff>12700</xdr:colOff>
                    <xdr:row>5</xdr:row>
                    <xdr:rowOff>12700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 enableFormatConditionsCalculation="0">
    <pageSetUpPr fitToPage="1"/>
  </sheetPr>
  <dimension ref="A1:Q50"/>
  <sheetViews>
    <sheetView showGridLines="0" workbookViewId="0">
      <pane ySplit="2" topLeftCell="A3" activePane="bottomLeft" state="frozen"/>
      <selection pane="bottomLeft" activeCell="B6" sqref="B6"/>
    </sheetView>
  </sheetViews>
  <sheetFormatPr baseColWidth="10" defaultColWidth="9" defaultRowHeight="13" x14ac:dyDescent="0"/>
  <cols>
    <col min="1" max="1" width="28.42578125" style="139" customWidth="1"/>
    <col min="2" max="6" width="13.140625" style="139" customWidth="1"/>
    <col min="7" max="10" width="9" style="139" customWidth="1"/>
    <col min="11" max="11" width="9" style="139" hidden="1" customWidth="1"/>
    <col min="12" max="16384" width="9" style="139"/>
  </cols>
  <sheetData>
    <row r="1" spans="1:17" s="131" customFormat="1" ht="1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7" s="131" customFormat="1" ht="1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7" s="131" customFormat="1" ht="21">
      <c r="A3" s="57" t="str">
        <f>IF(Tilleggssatser!D5=1,"Kalkulasjon","Driftsregnskap")&amp;" etter selvkostmetoden"</f>
        <v>Kalkulasjon etter selvkostmetoden</v>
      </c>
      <c r="B3" s="132"/>
      <c r="C3" s="132"/>
      <c r="D3" s="132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7" s="131" customFormat="1" ht="5.25" customHeight="1">
      <c r="A4" s="57"/>
      <c r="B4" s="132"/>
      <c r="C4" s="132"/>
      <c r="D4" s="132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7" ht="15">
      <c r="A5" s="134" t="s">
        <v>32</v>
      </c>
      <c r="B5" s="135" t="str">
        <f>IF(Tilleggssatser!D5=1,"Forkalkyle","Driftsbudsjett")</f>
        <v>Forkalkyle</v>
      </c>
      <c r="C5" s="136" t="str">
        <f>IF(Tilleggssatser!D5=1,"Etterkalkyle","Driftsregnskap")</f>
        <v>Etterkalkyle</v>
      </c>
      <c r="D5" s="137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9" t="s">
        <v>33</v>
      </c>
      <c r="Q5" s="139">
        <v>3</v>
      </c>
    </row>
    <row r="6" spans="1:17">
      <c r="A6" s="140" t="s">
        <v>25</v>
      </c>
      <c r="B6" s="101"/>
      <c r="C6" s="101"/>
      <c r="D6" s="141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9" t="s">
        <v>34</v>
      </c>
    </row>
    <row r="7" spans="1:17">
      <c r="A7" s="140" t="s">
        <v>35</v>
      </c>
      <c r="B7" s="99"/>
      <c r="C7" s="101"/>
      <c r="D7" s="142"/>
      <c r="E7" s="138"/>
      <c r="F7" s="138"/>
      <c r="G7" s="138"/>
      <c r="H7" s="138"/>
      <c r="I7" s="138"/>
      <c r="J7" s="138"/>
      <c r="K7" s="99" t="str">
        <f>Tilleggssatser!$D$14</f>
        <v/>
      </c>
      <c r="L7" s="138"/>
      <c r="M7" s="138"/>
      <c r="N7" s="138"/>
      <c r="O7" s="139" t="s">
        <v>36</v>
      </c>
    </row>
    <row r="8" spans="1:17">
      <c r="A8" s="140" t="s">
        <v>37</v>
      </c>
      <c r="B8" s="101"/>
      <c r="C8" s="101"/>
      <c r="D8" s="138"/>
      <c r="E8" s="138"/>
      <c r="F8" s="138"/>
      <c r="G8" s="138"/>
      <c r="H8" s="138"/>
      <c r="I8" s="138"/>
      <c r="J8" s="138"/>
      <c r="K8" s="94"/>
      <c r="L8" s="138"/>
      <c r="M8" s="138"/>
      <c r="N8" s="138"/>
      <c r="O8" s="139" t="s">
        <v>38</v>
      </c>
    </row>
    <row r="9" spans="1:17">
      <c r="A9" s="143" t="s">
        <v>39</v>
      </c>
      <c r="B9" s="101"/>
      <c r="C9" s="101"/>
      <c r="D9" s="138"/>
      <c r="E9" s="138"/>
      <c r="F9" s="138"/>
      <c r="G9" s="138"/>
      <c r="H9" s="138"/>
      <c r="I9" s="138"/>
      <c r="J9" s="138"/>
      <c r="K9" s="94"/>
      <c r="L9" s="138"/>
      <c r="M9" s="138"/>
      <c r="N9" s="138"/>
      <c r="O9" s="139" t="s">
        <v>40</v>
      </c>
    </row>
    <row r="10" spans="1:17">
      <c r="A10" s="140" t="s">
        <v>41</v>
      </c>
      <c r="B10" s="99"/>
      <c r="C10" s="101"/>
      <c r="D10" s="138"/>
      <c r="E10" s="138"/>
      <c r="F10" s="138"/>
      <c r="G10" s="138"/>
      <c r="H10" s="138"/>
      <c r="I10" s="138"/>
      <c r="J10" s="138"/>
      <c r="K10" s="99" t="str">
        <f>Tilleggssatser!$D$15</f>
        <v/>
      </c>
      <c r="L10" s="138"/>
      <c r="M10" s="138"/>
      <c r="N10" s="138"/>
    </row>
    <row r="11" spans="1:17">
      <c r="A11" s="140" t="s">
        <v>42</v>
      </c>
      <c r="B11" s="99"/>
      <c r="C11" s="101"/>
      <c r="D11" s="138"/>
      <c r="E11" s="138"/>
      <c r="F11" s="138"/>
      <c r="G11" s="138"/>
      <c r="H11" s="138"/>
      <c r="I11" s="138"/>
      <c r="J11" s="138"/>
      <c r="K11" s="99" t="str">
        <f>Tilleggssatser!$D$16</f>
        <v/>
      </c>
      <c r="L11" s="138"/>
      <c r="M11" s="138"/>
      <c r="N11" s="138"/>
    </row>
    <row r="12" spans="1:17">
      <c r="A12" s="140" t="s">
        <v>43</v>
      </c>
      <c r="B12" s="99"/>
      <c r="C12" s="144"/>
      <c r="D12" s="138"/>
      <c r="E12" s="138"/>
      <c r="F12" s="138"/>
      <c r="G12" s="138"/>
      <c r="H12" s="138"/>
      <c r="I12" s="138"/>
      <c r="J12" s="138"/>
      <c r="K12" s="99" t="str">
        <f>Tilleggssatser!$D$17</f>
        <v/>
      </c>
      <c r="L12" s="138"/>
      <c r="M12" s="138"/>
      <c r="N12" s="138"/>
    </row>
    <row r="13" spans="1:17">
      <c r="A13" s="145" t="s">
        <v>44</v>
      </c>
      <c r="B13" s="102"/>
      <c r="C13" s="102"/>
      <c r="D13" s="138"/>
      <c r="E13" s="138"/>
      <c r="F13" s="138"/>
      <c r="G13" s="138"/>
      <c r="H13" s="138"/>
      <c r="I13" s="138"/>
      <c r="J13" s="138"/>
      <c r="K13" s="133"/>
      <c r="L13" s="138"/>
      <c r="M13" s="138"/>
      <c r="N13" s="138"/>
    </row>
    <row r="14" spans="1:17">
      <c r="A14" s="133"/>
      <c r="B14" s="133"/>
      <c r="C14" s="133"/>
      <c r="D14" s="133"/>
      <c r="E14" s="133"/>
      <c r="F14" s="133"/>
      <c r="G14" s="138"/>
      <c r="H14" s="138"/>
      <c r="I14" s="138"/>
      <c r="J14" s="138"/>
      <c r="K14" s="138"/>
      <c r="L14" s="138"/>
      <c r="M14" s="138"/>
      <c r="N14" s="138"/>
    </row>
    <row r="15" spans="1:17" ht="15">
      <c r="A15" s="146" t="s">
        <v>45</v>
      </c>
      <c r="B15" s="147" t="str">
        <f>B5</f>
        <v>Forkalkyle</v>
      </c>
      <c r="C15" s="148"/>
      <c r="D15" s="147" t="str">
        <f>C5</f>
        <v>Etterkalkyle</v>
      </c>
      <c r="E15" s="149"/>
      <c r="F15" s="150" t="s">
        <v>46</v>
      </c>
      <c r="G15" s="138"/>
      <c r="H15" s="138"/>
      <c r="I15" s="138"/>
      <c r="J15" s="138"/>
      <c r="K15" s="138"/>
      <c r="L15" s="138"/>
      <c r="M15" s="138"/>
      <c r="N15" s="138"/>
    </row>
    <row r="16" spans="1:17">
      <c r="A16" s="151" t="s">
        <v>25</v>
      </c>
      <c r="B16" s="152"/>
      <c r="C16" s="153">
        <f>ROUND(B6,IF($Q$5=3,0,IF($Q$5=4,-1,IF($Q$5=5,-2,2))))</f>
        <v>0</v>
      </c>
      <c r="D16" s="152"/>
      <c r="E16" s="153">
        <f>ROUND(C6,IF($Q$5=3,0,IF($Q$5=4,-1,IF($Q$5=5,-2,2))))</f>
        <v>0</v>
      </c>
      <c r="F16" s="154">
        <f t="shared" ref="F16:F23" si="0">C16-E16</f>
        <v>0</v>
      </c>
      <c r="G16" s="138"/>
      <c r="H16" s="138"/>
      <c r="I16" s="138"/>
      <c r="J16" s="138"/>
      <c r="K16" s="138"/>
      <c r="L16" s="138"/>
      <c r="M16" s="138"/>
      <c r="N16" s="138"/>
    </row>
    <row r="17" spans="1:14">
      <c r="A17" s="151" t="s">
        <v>47</v>
      </c>
      <c r="B17" s="155">
        <f>B7</f>
        <v>0</v>
      </c>
      <c r="C17" s="153">
        <f>ROUND(C16*B17,IF($Q$5=3,0,IF($Q$5=4,-1,IF($Q$5=5,-2,2))))</f>
        <v>0</v>
      </c>
      <c r="D17" s="156">
        <f>IF(C7=0,B7,E17/E16)</f>
        <v>0</v>
      </c>
      <c r="E17" s="153">
        <f>ROUND(IF(C7=0,E16*B7,C7),IF($Q$5=3,0,IF($Q$5=4,-1,IF($Q$5=5,-2,2))))</f>
        <v>0</v>
      </c>
      <c r="F17" s="154">
        <f t="shared" si="0"/>
        <v>0</v>
      </c>
      <c r="G17" s="138"/>
      <c r="H17" s="138"/>
      <c r="I17" s="138"/>
      <c r="J17" s="138"/>
      <c r="K17" s="138"/>
      <c r="L17" s="138"/>
      <c r="M17" s="138"/>
      <c r="N17" s="138"/>
    </row>
    <row r="18" spans="1:14">
      <c r="A18" s="151" t="s">
        <v>48</v>
      </c>
      <c r="B18" s="157" t="str">
        <f>IF(B8=0,"",B8&amp;"t x "&amp;B9&amp;" kr/t")</f>
        <v/>
      </c>
      <c r="C18" s="153">
        <f>ROUND(IF(B8=0,B9,B8*B9),IF($Q$5=3,0,IF($Q$5=4,-1,IF($Q$5=5,-2,2))))</f>
        <v>0</v>
      </c>
      <c r="D18" s="157" t="str">
        <f>IF(C8=0,"",C8&amp;"t x "&amp;C9&amp;" kr/t")</f>
        <v/>
      </c>
      <c r="E18" s="153">
        <f>ROUND(IF(C8=0,C9,C8*C9),IF($Q$5=3,0,IF($Q$5=4,-1,IF($Q$5=5,-2,2))))</f>
        <v>0</v>
      </c>
      <c r="F18" s="154">
        <f t="shared" si="0"/>
        <v>0</v>
      </c>
      <c r="G18" s="138"/>
      <c r="H18" s="138"/>
      <c r="I18" s="138"/>
      <c r="J18" s="138"/>
      <c r="K18" s="138"/>
      <c r="L18" s="138"/>
      <c r="M18" s="138"/>
      <c r="N18" s="138"/>
    </row>
    <row r="19" spans="1:14">
      <c r="A19" s="151" t="s">
        <v>49</v>
      </c>
      <c r="B19" s="156">
        <f>B10</f>
        <v>0</v>
      </c>
      <c r="C19" s="153">
        <f>ROUND(B19*C18,IF($Q$5=3,0,IF($Q$5=4,-1,IF($Q$5=5,-2,2))))</f>
        <v>0</v>
      </c>
      <c r="D19" s="156">
        <f>IF(C10=0,B10,E19/E18)</f>
        <v>0</v>
      </c>
      <c r="E19" s="153">
        <f>ROUND(IF(C10=0,E18*B10,C10),IF($Q$5=3,0,IF($Q$5=4,-1,IF($Q$5=5,-2,2))))</f>
        <v>0</v>
      </c>
      <c r="F19" s="154">
        <f t="shared" si="0"/>
        <v>0</v>
      </c>
      <c r="G19" s="138"/>
      <c r="H19" s="138"/>
      <c r="I19" s="138"/>
      <c r="J19" s="138"/>
      <c r="K19" s="138"/>
      <c r="L19" s="138"/>
      <c r="M19" s="138"/>
      <c r="N19" s="138"/>
    </row>
    <row r="20" spans="1:14">
      <c r="A20" s="158" t="s">
        <v>50</v>
      </c>
      <c r="B20" s="159">
        <f>B11</f>
        <v>0</v>
      </c>
      <c r="C20" s="160">
        <f>ROUND(B20*C18,IF($Q$5=3,0,IF($Q$5=4,-1,IF($Q$5=5,-2,2))))</f>
        <v>0</v>
      </c>
      <c r="D20" s="161">
        <f>IF(C11=0,B11,E20/E18)</f>
        <v>0</v>
      </c>
      <c r="E20" s="160">
        <f>ROUND(IF(C11=0,E18*B11,C11),IF($Q$5=3,0,IF($Q$5=4,-1,IF($Q$5=5,-2,2))))</f>
        <v>0</v>
      </c>
      <c r="F20" s="162">
        <f t="shared" si="0"/>
        <v>0</v>
      </c>
      <c r="G20" s="138"/>
      <c r="H20" s="138"/>
      <c r="I20" s="138"/>
      <c r="J20" s="138"/>
      <c r="K20" s="138"/>
      <c r="L20" s="138"/>
      <c r="M20" s="138"/>
      <c r="N20" s="138"/>
    </row>
    <row r="21" spans="1:14">
      <c r="A21" s="158" t="s">
        <v>51</v>
      </c>
      <c r="B21" s="161"/>
      <c r="C21" s="160">
        <f>SUM(C16:C20)</f>
        <v>0</v>
      </c>
      <c r="D21" s="161"/>
      <c r="E21" s="160">
        <f>SUM(E16:E20)</f>
        <v>0</v>
      </c>
      <c r="F21" s="162">
        <f t="shared" si="0"/>
        <v>0</v>
      </c>
      <c r="G21" s="138"/>
      <c r="H21" s="138"/>
      <c r="I21" s="138"/>
      <c r="J21" s="138"/>
      <c r="K21" s="138"/>
      <c r="L21" s="138"/>
      <c r="M21" s="138"/>
      <c r="N21" s="138"/>
    </row>
    <row r="22" spans="1:14">
      <c r="A22" s="158" t="s">
        <v>52</v>
      </c>
      <c r="B22" s="159">
        <f>IF(C21=0,0,C22/C21)</f>
        <v>0</v>
      </c>
      <c r="C22" s="160">
        <f>ROUND(C23-C21,IF($Q$5=3,0,IF($Q$5=4,-1,IF($Q$5=5,-2,2))))</f>
        <v>0</v>
      </c>
      <c r="D22" s="163" t="str">
        <f>IF(E21=0,"",E22/E21)</f>
        <v/>
      </c>
      <c r="E22" s="160">
        <f>ROUND(E23-E21,IF($Q$5=3,0,IF($Q$5=4,-1,IF($Q$5=5,-2,2))))</f>
        <v>0</v>
      </c>
      <c r="F22" s="162">
        <f t="shared" si="0"/>
        <v>0</v>
      </c>
      <c r="G22" s="138"/>
      <c r="H22" s="138"/>
      <c r="I22" s="138"/>
      <c r="J22" s="138"/>
      <c r="K22" s="138"/>
      <c r="L22" s="138"/>
      <c r="M22" s="138"/>
      <c r="N22" s="138"/>
    </row>
    <row r="23" spans="1:14">
      <c r="A23" s="164" t="s">
        <v>53</v>
      </c>
      <c r="B23" s="165"/>
      <c r="C23" s="166">
        <f>ROUND(IF(B13=0,C21+C21*B12,B13),IF($Q$5=3,0,IF($Q$5=4,-1,IF($Q$5=5,-2,2))))</f>
        <v>0</v>
      </c>
      <c r="D23" s="165"/>
      <c r="E23" s="166">
        <f>ROUND(IF(C13=0,C23,C13),IF($Q$5=3,0,IF($Q$5=4,-1,IF($Q$5=5,-2,2))))</f>
        <v>0</v>
      </c>
      <c r="F23" s="167">
        <f t="shared" si="0"/>
        <v>0</v>
      </c>
      <c r="G23" s="138"/>
      <c r="H23" s="138"/>
      <c r="I23" s="138"/>
      <c r="J23" s="138"/>
      <c r="K23" s="138"/>
      <c r="L23" s="138"/>
      <c r="M23" s="138"/>
      <c r="N23" s="138"/>
    </row>
    <row r="24" spans="1:14">
      <c r="A24" s="151" t="str">
        <f>"+ "&amp;mva*100&amp;" % mva"</f>
        <v>+ 25 % mva</v>
      </c>
      <c r="B24" s="152"/>
      <c r="C24" s="153">
        <f>ROUND(C23*mva,IF($Q$5=3,0,IF($Q$5=4,-1,IF($Q$5=5,-2,2))))</f>
        <v>0</v>
      </c>
      <c r="D24" s="152"/>
      <c r="E24" s="153">
        <f>ROUND(E23*mva,IF($Q$5=3,0,IF($Q$5=4,-1,IF($Q$5=5,-2,2))))</f>
        <v>0</v>
      </c>
      <c r="F24" s="154"/>
      <c r="G24" s="138"/>
      <c r="H24" s="138"/>
      <c r="I24" s="138"/>
      <c r="J24" s="138"/>
      <c r="K24" s="138"/>
      <c r="L24" s="138"/>
      <c r="M24" s="138"/>
      <c r="N24" s="138"/>
    </row>
    <row r="25" spans="1:14">
      <c r="A25" s="168" t="s">
        <v>54</v>
      </c>
      <c r="B25" s="169"/>
      <c r="C25" s="170">
        <f>SUM(C23:C24)</f>
        <v>0</v>
      </c>
      <c r="D25" s="169"/>
      <c r="E25" s="170">
        <f>SUM(E23:E24)</f>
        <v>0</v>
      </c>
      <c r="F25" s="171"/>
      <c r="G25" s="138"/>
      <c r="H25" s="138"/>
      <c r="I25" s="138"/>
      <c r="J25" s="138"/>
      <c r="K25" s="138"/>
      <c r="L25" s="138"/>
      <c r="M25" s="138"/>
      <c r="N25" s="138"/>
    </row>
    <row r="26" spans="1:14">
      <c r="A26" s="172"/>
      <c r="B26" s="172"/>
      <c r="C26" s="172"/>
      <c r="D26" s="172"/>
      <c r="E26" s="172"/>
      <c r="F26" s="172"/>
      <c r="G26" s="138"/>
      <c r="H26" s="138"/>
      <c r="I26" s="138"/>
      <c r="J26" s="138"/>
      <c r="K26" s="138"/>
      <c r="L26" s="138"/>
      <c r="M26" s="138"/>
      <c r="N26" s="138"/>
    </row>
    <row r="27" spans="1:14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</row>
    <row r="28" spans="1:14">
      <c r="A28" s="172"/>
      <c r="B28" s="172"/>
      <c r="C28" s="172"/>
      <c r="D28" s="172"/>
      <c r="E28" s="172"/>
      <c r="F28" s="172"/>
      <c r="G28" s="138"/>
      <c r="H28" s="138"/>
      <c r="I28" s="138"/>
      <c r="J28" s="138"/>
      <c r="K28" s="138"/>
      <c r="L28" s="138"/>
      <c r="M28" s="138"/>
      <c r="N28" s="138"/>
    </row>
    <row r="29" spans="1:14" s="175" customFormat="1" ht="15">
      <c r="A29" s="173">
        <f>Tilleggssatser!A25</f>
        <v>0</v>
      </c>
      <c r="B29" s="174"/>
      <c r="D29" s="174"/>
      <c r="E29" s="174"/>
      <c r="F29" s="176">
        <f>Tilleggssatser!B4</f>
        <v>0</v>
      </c>
    </row>
    <row r="30" spans="1:14" s="175" customFormat="1">
      <c r="A30" s="174"/>
      <c r="B30" s="174"/>
      <c r="C30" s="174"/>
      <c r="D30" s="174"/>
      <c r="E30" s="174"/>
      <c r="F30" s="174"/>
    </row>
    <row r="31" spans="1:14" ht="15">
      <c r="A31" s="177" t="str">
        <f t="shared" ref="A31:C38" si="1">A5</f>
        <v>Inndata</v>
      </c>
      <c r="B31" s="178" t="str">
        <f t="shared" si="1"/>
        <v>Forkalkyle</v>
      </c>
      <c r="C31" s="179" t="str">
        <f t="shared" si="1"/>
        <v>Etterkalkyle</v>
      </c>
    </row>
    <row r="32" spans="1:14">
      <c r="A32" s="180" t="str">
        <f t="shared" si="1"/>
        <v>Direkte materialkostnader</v>
      </c>
      <c r="B32" s="181">
        <f t="shared" si="1"/>
        <v>0</v>
      </c>
      <c r="C32" s="182">
        <f t="shared" si="1"/>
        <v>0</v>
      </c>
    </row>
    <row r="33" spans="1:6">
      <c r="A33" s="180" t="str">
        <f t="shared" si="1"/>
        <v>Svinn (% av direkte materialkostnader)</v>
      </c>
      <c r="B33" s="183">
        <f t="shared" si="1"/>
        <v>0</v>
      </c>
      <c r="C33" s="184">
        <f>D17</f>
        <v>0</v>
      </c>
    </row>
    <row r="34" spans="1:6">
      <c r="A34" s="180" t="str">
        <f t="shared" si="1"/>
        <v>Antall timer</v>
      </c>
      <c r="B34" s="181">
        <f t="shared" si="1"/>
        <v>0</v>
      </c>
      <c r="C34" s="182">
        <f t="shared" si="1"/>
        <v>0</v>
      </c>
    </row>
    <row r="35" spans="1:6">
      <c r="A35" s="180" t="str">
        <f t="shared" si="1"/>
        <v>Timelønn evt. direkte lønn totalt</v>
      </c>
      <c r="B35" s="181">
        <f t="shared" si="1"/>
        <v>0</v>
      </c>
      <c r="C35" s="182">
        <f t="shared" si="1"/>
        <v>0</v>
      </c>
    </row>
    <row r="36" spans="1:6">
      <c r="A36" s="180" t="str">
        <f t="shared" si="1"/>
        <v>Sosiale kostnader (% av lønn)</v>
      </c>
      <c r="B36" s="183">
        <f t="shared" si="1"/>
        <v>0</v>
      </c>
      <c r="C36" s="184">
        <f>D19</f>
        <v>0</v>
      </c>
    </row>
    <row r="37" spans="1:6">
      <c r="A37" s="180" t="str">
        <f t="shared" si="1"/>
        <v>Indirekte faste kostnader (% av lønn)</v>
      </c>
      <c r="B37" s="183">
        <f t="shared" si="1"/>
        <v>0</v>
      </c>
      <c r="C37" s="184">
        <f>D20</f>
        <v>0</v>
      </c>
    </row>
    <row r="38" spans="1:6">
      <c r="A38" s="185" t="str">
        <f t="shared" si="1"/>
        <v>Fortjeneste (%)</v>
      </c>
      <c r="B38" s="186">
        <f t="shared" si="1"/>
        <v>0</v>
      </c>
      <c r="C38" s="187" t="str">
        <f>D22</f>
        <v/>
      </c>
    </row>
    <row r="40" spans="1:6" ht="15">
      <c r="A40" s="177" t="str">
        <f>A15</f>
        <v>Selvkostmetoden</v>
      </c>
      <c r="B40" s="188" t="str">
        <f>B15</f>
        <v>Forkalkyle</v>
      </c>
      <c r="C40" s="189"/>
      <c r="D40" s="188" t="str">
        <f>D15</f>
        <v>Etterkalkyle</v>
      </c>
      <c r="E40" s="189"/>
      <c r="F40" s="179" t="str">
        <f t="shared" ref="F40:F50" si="2">F15</f>
        <v>Avvik</v>
      </c>
    </row>
    <row r="41" spans="1:6">
      <c r="A41" s="180" t="str">
        <f t="shared" ref="A41:A50" si="3">A16</f>
        <v>Direkte materialkostnader</v>
      </c>
      <c r="B41" s="180"/>
      <c r="C41" s="190">
        <f t="shared" ref="C41:C50" si="4">C16</f>
        <v>0</v>
      </c>
      <c r="D41" s="180"/>
      <c r="E41" s="190">
        <f t="shared" ref="E41:E50" si="5">E16</f>
        <v>0</v>
      </c>
      <c r="F41" s="190">
        <f t="shared" si="2"/>
        <v>0</v>
      </c>
    </row>
    <row r="42" spans="1:6">
      <c r="A42" s="180" t="str">
        <f t="shared" si="3"/>
        <v>+ Svinn o.l.</v>
      </c>
      <c r="B42" s="191">
        <f>B17</f>
        <v>0</v>
      </c>
      <c r="C42" s="190">
        <f t="shared" si="4"/>
        <v>0</v>
      </c>
      <c r="D42" s="191">
        <f>D17</f>
        <v>0</v>
      </c>
      <c r="E42" s="190">
        <f t="shared" si="5"/>
        <v>0</v>
      </c>
      <c r="F42" s="190">
        <f t="shared" si="2"/>
        <v>0</v>
      </c>
    </row>
    <row r="43" spans="1:6">
      <c r="A43" s="180" t="str">
        <f t="shared" si="3"/>
        <v>+ Direkte lønnskostnader</v>
      </c>
      <c r="B43" s="192" t="str">
        <f>B18</f>
        <v/>
      </c>
      <c r="C43" s="190">
        <f t="shared" si="4"/>
        <v>0</v>
      </c>
      <c r="D43" s="192" t="str">
        <f>D18</f>
        <v/>
      </c>
      <c r="E43" s="190">
        <f t="shared" si="5"/>
        <v>0</v>
      </c>
      <c r="F43" s="190">
        <f t="shared" si="2"/>
        <v>0</v>
      </c>
    </row>
    <row r="44" spans="1:6">
      <c r="A44" s="180" t="str">
        <f t="shared" si="3"/>
        <v>+ Sosiale kostnader</v>
      </c>
      <c r="B44" s="193">
        <f>B19</f>
        <v>0</v>
      </c>
      <c r="C44" s="190">
        <f t="shared" si="4"/>
        <v>0</v>
      </c>
      <c r="D44" s="193">
        <f>D19</f>
        <v>0</v>
      </c>
      <c r="E44" s="190">
        <f t="shared" si="5"/>
        <v>0</v>
      </c>
      <c r="F44" s="190">
        <f t="shared" si="2"/>
        <v>0</v>
      </c>
    </row>
    <row r="45" spans="1:6">
      <c r="A45" s="185" t="str">
        <f t="shared" si="3"/>
        <v>+ Indirekte faste kostnader</v>
      </c>
      <c r="B45" s="194">
        <f>B20</f>
        <v>0</v>
      </c>
      <c r="C45" s="195">
        <f t="shared" si="4"/>
        <v>0</v>
      </c>
      <c r="D45" s="194">
        <f>D20</f>
        <v>0</v>
      </c>
      <c r="E45" s="195">
        <f t="shared" si="5"/>
        <v>0</v>
      </c>
      <c r="F45" s="195">
        <f t="shared" si="2"/>
        <v>0</v>
      </c>
    </row>
    <row r="46" spans="1:6">
      <c r="A46" s="180" t="str">
        <f t="shared" si="3"/>
        <v>= Selvkost</v>
      </c>
      <c r="B46" s="193"/>
      <c r="C46" s="190">
        <f t="shared" si="4"/>
        <v>0</v>
      </c>
      <c r="D46" s="193"/>
      <c r="E46" s="190">
        <f t="shared" si="5"/>
        <v>0</v>
      </c>
      <c r="F46" s="190">
        <f t="shared" si="2"/>
        <v>0</v>
      </c>
    </row>
    <row r="47" spans="1:6">
      <c r="A47" s="185" t="str">
        <f t="shared" si="3"/>
        <v>+ Fortjeneste</v>
      </c>
      <c r="B47" s="194">
        <f>B22</f>
        <v>0</v>
      </c>
      <c r="C47" s="195">
        <f t="shared" si="4"/>
        <v>0</v>
      </c>
      <c r="D47" s="194" t="str">
        <f>D22</f>
        <v/>
      </c>
      <c r="E47" s="195">
        <f t="shared" si="5"/>
        <v>0</v>
      </c>
      <c r="F47" s="195">
        <f t="shared" si="2"/>
        <v>0</v>
      </c>
    </row>
    <row r="48" spans="1:6">
      <c r="A48" s="196" t="str">
        <f t="shared" si="3"/>
        <v>= Salgspris ekskl. mva</v>
      </c>
      <c r="B48" s="197"/>
      <c r="C48" s="198">
        <f t="shared" si="4"/>
        <v>0</v>
      </c>
      <c r="D48" s="197"/>
      <c r="E48" s="198">
        <f t="shared" si="5"/>
        <v>0</v>
      </c>
      <c r="F48" s="198">
        <f t="shared" si="2"/>
        <v>0</v>
      </c>
    </row>
    <row r="49" spans="1:6">
      <c r="A49" s="185" t="str">
        <f t="shared" si="3"/>
        <v>+ 25 % mva</v>
      </c>
      <c r="B49" s="185"/>
      <c r="C49" s="195">
        <f t="shared" si="4"/>
        <v>0</v>
      </c>
      <c r="D49" s="185"/>
      <c r="E49" s="195">
        <f t="shared" si="5"/>
        <v>0</v>
      </c>
      <c r="F49" s="195">
        <f t="shared" si="2"/>
        <v>0</v>
      </c>
    </row>
    <row r="50" spans="1:6">
      <c r="A50" s="185" t="str">
        <f t="shared" si="3"/>
        <v>= Salgspris inkl. mva</v>
      </c>
      <c r="B50" s="185"/>
      <c r="C50" s="195">
        <f t="shared" si="4"/>
        <v>0</v>
      </c>
      <c r="D50" s="185"/>
      <c r="E50" s="195">
        <f t="shared" si="5"/>
        <v>0</v>
      </c>
      <c r="F50" s="195">
        <f t="shared" si="2"/>
        <v>0</v>
      </c>
    </row>
  </sheetData>
  <sheetProtection sheet="1" objects="1" scenarios="1"/>
  <phoneticPr fontId="23" type="noConversion"/>
  <pageMargins left="0.5" right="0.38" top="1" bottom="1" header="0.5" footer="0.5"/>
  <pageSetup paperSize="9" scale="81" orientation="portrait" horizontalDpi="4294967292" verticalDpi="4294967292"/>
  <headerFooter>
    <oddHeader>&amp;R&amp;10Utskriftsdato &amp;D</oddHeader>
    <oddFooter>&amp;L&amp;10&amp;K000000Johs Totland 20©14&amp;C&amp;10&amp;K000000&amp;F &amp;A&amp;R&amp;10&amp;K000000Side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Line="0" autoPict="0" macro="[0]!slett_selvkost">
                <anchor moveWithCells="1" sizeWithCells="1">
                  <from>
                    <xdr:col>3</xdr:col>
                    <xdr:colOff>596900</xdr:colOff>
                    <xdr:row>0</xdr:row>
                    <xdr:rowOff>63500</xdr:rowOff>
                  </from>
                  <to>
                    <xdr:col>4</xdr:col>
                    <xdr:colOff>736600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1" r:id="rId4" name="Button 3">
              <controlPr defaultSize="0" print="0" autoFill="0" autoLine="0" autoPict="0" macro="[0]!tilbake">
                <anchor moveWithCells="1" sizeWithCells="1">
                  <from>
                    <xdr:col>0</xdr:col>
                    <xdr:colOff>203200</xdr:colOff>
                    <xdr:row>0</xdr:row>
                    <xdr:rowOff>63500</xdr:rowOff>
                  </from>
                  <to>
                    <xdr:col>0</xdr:col>
                    <xdr:colOff>1371600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2" r:id="rId5" name="Button 4">
              <controlPr defaultSize="0" print="0" autoFill="0" autoLine="0" autoPict="0" macro="[0]!bidrag">
                <anchor moveWithCells="1" sizeWithCells="1">
                  <from>
                    <xdr:col>0</xdr:col>
                    <xdr:colOff>1371600</xdr:colOff>
                    <xdr:row>0</xdr:row>
                    <xdr:rowOff>63500</xdr:rowOff>
                  </from>
                  <to>
                    <xdr:col>1</xdr:col>
                    <xdr:colOff>406400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3" r:id="rId6" name="Button 5">
              <controlPr defaultSize="0" print="0" autoFill="0" autoLine="0" autoPict="0" macro="[0]!hent_selvkost">
                <anchor moveWithCells="1" sizeWithCells="1">
                  <from>
                    <xdr:col>1</xdr:col>
                    <xdr:colOff>406400</xdr:colOff>
                    <xdr:row>0</xdr:row>
                    <xdr:rowOff>63500</xdr:rowOff>
                  </from>
                  <to>
                    <xdr:col>2</xdr:col>
                    <xdr:colOff>520700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5" r:id="rId7" name="Button 7">
              <controlPr defaultSize="0" print="0" autoFill="0" autoLine="0" autoPict="0" macro="[0]!topp2">
                <anchor moveWithCells="1" sizeWithCells="1">
                  <from>
                    <xdr:col>2</xdr:col>
                    <xdr:colOff>533400</xdr:colOff>
                    <xdr:row>0</xdr:row>
                    <xdr:rowOff>63500</xdr:rowOff>
                  </from>
                  <to>
                    <xdr:col>3</xdr:col>
                    <xdr:colOff>584200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6" r:id="rId8" name="Button 8">
              <controlPr defaultSize="0" print="0" autoFill="0" autoLine="0" autoPict="0" macro="[0]!utskrift">
                <anchor moveWithCells="1" sizeWithCells="1">
                  <from>
                    <xdr:col>4</xdr:col>
                    <xdr:colOff>749300</xdr:colOff>
                    <xdr:row>0</xdr:row>
                    <xdr:rowOff>63500</xdr:rowOff>
                  </from>
                  <to>
                    <xdr:col>5</xdr:col>
                    <xdr:colOff>558800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7" r:id="rId9" name="Drop Down 9">
              <controlPr defaultSize="0" autoFill="0" autoLine="0" autoPict="0">
                <anchor moveWithCells="1">
                  <from>
                    <xdr:col>3</xdr:col>
                    <xdr:colOff>63500</xdr:colOff>
                    <xdr:row>4</xdr:row>
                    <xdr:rowOff>0</xdr:rowOff>
                  </from>
                  <to>
                    <xdr:col>5</xdr:col>
                    <xdr:colOff>139700</xdr:colOff>
                    <xdr:row>5</xdr:row>
                    <xdr:rowOff>12700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 enableFormatConditionsCalculation="0">
    <pageSetUpPr fitToPage="1"/>
  </sheetPr>
  <dimension ref="A1:Q45"/>
  <sheetViews>
    <sheetView showGridLines="0" workbookViewId="0">
      <pane ySplit="2" topLeftCell="A3" activePane="bottomLeft" state="frozen"/>
      <selection pane="bottomLeft" activeCell="B6" sqref="B6"/>
    </sheetView>
  </sheetViews>
  <sheetFormatPr baseColWidth="10" defaultColWidth="9" defaultRowHeight="13" x14ac:dyDescent="0"/>
  <cols>
    <col min="1" max="1" width="28.42578125" style="1" customWidth="1"/>
    <col min="2" max="6" width="13.140625" style="1" customWidth="1"/>
    <col min="7" max="10" width="9" style="1" customWidth="1"/>
    <col min="11" max="11" width="9" style="1" hidden="1" customWidth="1"/>
    <col min="12" max="16384" width="9" style="1"/>
  </cols>
  <sheetData>
    <row r="1" spans="1:17" customFormat="1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7" customFormat="1" ht="1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7" customFormat="1" ht="21">
      <c r="A3" s="57" t="str">
        <f>IF(Tilleggssatser!D5=1,"Kalkulasjon","Driftsregnskap")&amp;" etter bidragsmetoden"</f>
        <v>Kalkulasjon etter bidragsmetoden</v>
      </c>
      <c r="B3" s="41"/>
      <c r="C3" s="41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7" customFormat="1" ht="6.75" customHeight="1">
      <c r="A4" s="57"/>
      <c r="B4" s="41"/>
      <c r="C4" s="41"/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7" ht="15">
      <c r="A5" s="23" t="s">
        <v>32</v>
      </c>
      <c r="B5" s="81" t="str">
        <f>IF(Tilleggssatser!D5=1,"Forkalkyle","Driftsbudsjett")</f>
        <v>Forkalkyle</v>
      </c>
      <c r="C5" s="82" t="str">
        <f>IF(Tilleggssatser!D5=1,"Etterkalkyle","Driftsregnskap")</f>
        <v>Etterkalkyle</v>
      </c>
      <c r="D5" s="73"/>
      <c r="E5" s="58"/>
      <c r="F5" s="58"/>
      <c r="G5" s="58"/>
      <c r="H5" s="58"/>
      <c r="I5" s="58"/>
      <c r="J5" s="58"/>
      <c r="K5" s="58"/>
      <c r="L5" s="58"/>
      <c r="M5" s="58"/>
      <c r="N5" s="58"/>
      <c r="O5" s="1" t="s">
        <v>33</v>
      </c>
      <c r="Q5" s="84">
        <v>3</v>
      </c>
    </row>
    <row r="6" spans="1:17">
      <c r="A6" s="24" t="s">
        <v>25</v>
      </c>
      <c r="B6" s="101"/>
      <c r="C6" s="101"/>
      <c r="D6" s="74"/>
      <c r="E6" s="58"/>
      <c r="F6" s="58"/>
      <c r="G6" s="58"/>
      <c r="H6" s="58"/>
      <c r="I6" s="58"/>
      <c r="J6" s="58"/>
      <c r="K6" s="100"/>
      <c r="L6" s="58"/>
      <c r="M6" s="58"/>
      <c r="N6" s="58"/>
      <c r="O6" s="1" t="s">
        <v>34</v>
      </c>
    </row>
    <row r="7" spans="1:17">
      <c r="A7" s="24" t="s">
        <v>35</v>
      </c>
      <c r="B7" s="99"/>
      <c r="C7" s="101"/>
      <c r="D7" s="58"/>
      <c r="E7" s="58"/>
      <c r="F7" s="58"/>
      <c r="G7" s="58"/>
      <c r="H7" s="58"/>
      <c r="I7" s="58"/>
      <c r="J7" s="58"/>
      <c r="K7" s="99" t="str">
        <f>Tilleggssatser!$D14</f>
        <v/>
      </c>
      <c r="L7" s="58"/>
      <c r="M7" s="58"/>
      <c r="N7" s="58"/>
      <c r="O7" s="1" t="s">
        <v>36</v>
      </c>
    </row>
    <row r="8" spans="1:17">
      <c r="A8" s="24" t="s">
        <v>37</v>
      </c>
      <c r="B8" s="101"/>
      <c r="C8" s="101"/>
      <c r="D8" s="58"/>
      <c r="E8" s="58"/>
      <c r="F8" s="58"/>
      <c r="G8" s="58"/>
      <c r="H8" s="58"/>
      <c r="I8" s="58"/>
      <c r="J8" s="58"/>
      <c r="K8" s="94"/>
      <c r="L8" s="58"/>
      <c r="M8" s="58"/>
      <c r="N8" s="58"/>
      <c r="O8" s="1" t="s">
        <v>38</v>
      </c>
    </row>
    <row r="9" spans="1:17">
      <c r="A9" s="28" t="s">
        <v>39</v>
      </c>
      <c r="B9" s="101"/>
      <c r="C9" s="101"/>
      <c r="D9" s="58"/>
      <c r="E9" s="58"/>
      <c r="F9" s="58"/>
      <c r="G9" s="58"/>
      <c r="H9" s="58"/>
      <c r="I9" s="58"/>
      <c r="J9" s="58"/>
      <c r="K9" s="94"/>
      <c r="L9" s="58"/>
      <c r="M9" s="58"/>
      <c r="N9" s="58"/>
      <c r="O9" s="1" t="s">
        <v>40</v>
      </c>
    </row>
    <row r="10" spans="1:17">
      <c r="A10" s="24" t="s">
        <v>41</v>
      </c>
      <c r="B10" s="99"/>
      <c r="C10" s="101"/>
      <c r="D10" s="58"/>
      <c r="E10" s="58"/>
      <c r="F10" s="58"/>
      <c r="G10" s="58"/>
      <c r="H10" s="58"/>
      <c r="I10" s="58"/>
      <c r="J10" s="58"/>
      <c r="K10" s="99" t="str">
        <f>Tilleggssatser!$D15</f>
        <v/>
      </c>
      <c r="L10" s="58"/>
      <c r="M10" s="58"/>
      <c r="N10" s="58"/>
    </row>
    <row r="11" spans="1:17">
      <c r="A11" s="25" t="s">
        <v>55</v>
      </c>
      <c r="B11" s="102"/>
      <c r="C11" s="103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7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7" ht="15">
      <c r="A13" s="111" t="s">
        <v>56</v>
      </c>
      <c r="B13" s="126" t="str">
        <f>B5</f>
        <v>Forkalkyle</v>
      </c>
      <c r="C13" s="127"/>
      <c r="D13" s="126" t="str">
        <f>C5</f>
        <v>Etterkalkyle</v>
      </c>
      <c r="E13" s="128"/>
      <c r="F13" s="129" t="s">
        <v>46</v>
      </c>
      <c r="G13" s="58"/>
      <c r="H13" s="58"/>
      <c r="I13" s="58"/>
      <c r="J13" s="58"/>
      <c r="K13" s="58"/>
      <c r="L13" s="58"/>
      <c r="M13" s="58"/>
      <c r="N13" s="58"/>
    </row>
    <row r="14" spans="1:17">
      <c r="A14" s="116" t="s">
        <v>25</v>
      </c>
      <c r="B14" s="45"/>
      <c r="C14" s="92">
        <f>ROUND(B6,IF($Q$5=3,0,IF($Q$5=4,-1,IF($Q$5=5,-2,2))))</f>
        <v>0</v>
      </c>
      <c r="D14" s="45"/>
      <c r="E14" s="92">
        <f>ROUND(C6,IF($Q$5=3,0,IF($Q$5=4,-1,IF($Q$5=5,-2,2))))</f>
        <v>0</v>
      </c>
      <c r="F14" s="117">
        <f t="shared" ref="F14:F20" si="0">C14-E14</f>
        <v>0</v>
      </c>
      <c r="G14" s="58"/>
      <c r="H14" s="58"/>
      <c r="I14" s="58"/>
      <c r="J14" s="58"/>
      <c r="K14" s="58"/>
      <c r="L14" s="58"/>
      <c r="M14" s="58"/>
      <c r="N14" s="58"/>
    </row>
    <row r="15" spans="1:17">
      <c r="A15" s="116" t="s">
        <v>47</v>
      </c>
      <c r="B15" s="90">
        <f>B7</f>
        <v>0</v>
      </c>
      <c r="C15" s="92">
        <f>ROUND(C14*B15,IF($Q$5=3,0,IF($Q$5=4,-1,IF($Q$5=5,-2,2))))</f>
        <v>0</v>
      </c>
      <c r="D15" s="90">
        <f>IF(C7=0,B7,E15/E14)</f>
        <v>0</v>
      </c>
      <c r="E15" s="92">
        <f>ROUND(IF(C7=0,B15*E14,C7),IF($Q$5=3,0,IF($Q$5=4,-1,IF($Q$5=5,-2,2))))</f>
        <v>0</v>
      </c>
      <c r="F15" s="117">
        <f t="shared" si="0"/>
        <v>0</v>
      </c>
      <c r="G15" s="58"/>
      <c r="H15" s="58"/>
      <c r="I15" s="58"/>
      <c r="J15" s="58"/>
      <c r="K15" s="58"/>
      <c r="L15" s="58"/>
      <c r="M15" s="58"/>
      <c r="N15" s="58"/>
    </row>
    <row r="16" spans="1:17">
      <c r="A16" s="116" t="s">
        <v>48</v>
      </c>
      <c r="B16" s="59" t="str">
        <f>IF(B8=0,"",B8&amp;"t x "&amp;B9&amp;" kr/t")</f>
        <v/>
      </c>
      <c r="C16" s="92">
        <f>ROUND(IF(B8=0,B9,B8*B9),IF($Q$5=3,0,IF($Q$5=4,-1,IF($Q$5=5,-2,2))))</f>
        <v>0</v>
      </c>
      <c r="D16" s="59" t="str">
        <f>IF(C8=0,"",C8&amp;"t x "&amp;C9&amp;" kr/t")</f>
        <v/>
      </c>
      <c r="E16" s="92">
        <f>ROUND(IF(C8=0,C9,C8*C9),IF($Q$5=3,0,IF($Q$5=4,-1,IF($Q$5=5,-2,2))))</f>
        <v>0</v>
      </c>
      <c r="F16" s="117">
        <f t="shared" si="0"/>
        <v>0</v>
      </c>
      <c r="G16" s="58"/>
      <c r="H16" s="58"/>
      <c r="I16" s="58"/>
      <c r="J16" s="58"/>
      <c r="K16" s="58"/>
      <c r="L16" s="58"/>
      <c r="M16" s="58"/>
      <c r="N16" s="58"/>
    </row>
    <row r="17" spans="1:14">
      <c r="A17" s="118" t="s">
        <v>49</v>
      </c>
      <c r="B17" s="91">
        <f>B10</f>
        <v>0</v>
      </c>
      <c r="C17" s="93">
        <f>ROUND(B17*C16,IF($Q$5=3,0,IF($Q$5=4,-1,IF($Q$5=5,-2,2))))</f>
        <v>0</v>
      </c>
      <c r="D17" s="91">
        <f>IF(E16=0,0,E17/E16)</f>
        <v>0</v>
      </c>
      <c r="E17" s="93">
        <f>ROUND(IF(C10=0,B17*E16,C10),IF($Q$5=3,0,IF($Q$5=4,-1,IF($Q$5=5,-2,2))))</f>
        <v>0</v>
      </c>
      <c r="F17" s="119">
        <f t="shared" si="0"/>
        <v>0</v>
      </c>
      <c r="G17" s="58"/>
      <c r="H17" s="58"/>
      <c r="I17" s="58"/>
      <c r="J17" s="58"/>
      <c r="K17" s="58"/>
      <c r="L17" s="58"/>
      <c r="M17" s="58"/>
      <c r="N17" s="58"/>
    </row>
    <row r="18" spans="1:14">
      <c r="A18" s="118" t="s">
        <v>57</v>
      </c>
      <c r="B18" s="48"/>
      <c r="C18" s="93">
        <f>SUM(C14:C17)</f>
        <v>0</v>
      </c>
      <c r="D18" s="48"/>
      <c r="E18" s="93">
        <f>SUM(E14:E17)</f>
        <v>0</v>
      </c>
      <c r="F18" s="119">
        <f t="shared" si="0"/>
        <v>0</v>
      </c>
      <c r="G18" s="58"/>
      <c r="H18" s="58"/>
      <c r="I18" s="58"/>
      <c r="J18" s="58"/>
      <c r="K18" s="58"/>
      <c r="L18" s="58"/>
      <c r="M18" s="58"/>
      <c r="N18" s="58"/>
    </row>
    <row r="19" spans="1:14">
      <c r="A19" s="118" t="s">
        <v>58</v>
      </c>
      <c r="B19" s="60" t="str">
        <f>IF(C20=0,"",C19/C20)</f>
        <v/>
      </c>
      <c r="C19" s="93">
        <f>ROUND(C20-C18,IF($Q$5=3,0,IF($Q$5=4,-1,IF($Q$5=5,-2,2))))</f>
        <v>0</v>
      </c>
      <c r="D19" s="60" t="str">
        <f>IF(E20=0,"",E19/E20)</f>
        <v/>
      </c>
      <c r="E19" s="93">
        <f>IF(E18=0,0,ROUND(E20-E18,IF($Q$5=3,0,IF($Q$5=4,-1,IF($Q$5=5,-2,2)))))</f>
        <v>0</v>
      </c>
      <c r="F19" s="119">
        <f t="shared" si="0"/>
        <v>0</v>
      </c>
      <c r="G19" s="58"/>
      <c r="H19" s="58"/>
      <c r="I19" s="58"/>
      <c r="J19" s="58"/>
      <c r="K19" s="58"/>
      <c r="L19" s="58"/>
      <c r="M19" s="58"/>
      <c r="N19" s="58"/>
    </row>
    <row r="20" spans="1:14">
      <c r="A20" s="120" t="s">
        <v>53</v>
      </c>
      <c r="B20" s="51"/>
      <c r="C20" s="115">
        <f>ROUND(B11,IF($Q$5=3,0,IF($Q$5=4,-1,IF($Q$5=5,-2,2))))</f>
        <v>0</v>
      </c>
      <c r="D20" s="51"/>
      <c r="E20" s="115">
        <f>ROUND(IF(E18=0,0,IF(C11=0,B11,C11)),IF($Q$5=3,0,IF($Q$5=4,-1,IF($Q$5=5,-2,2))))</f>
        <v>0</v>
      </c>
      <c r="F20" s="121">
        <f t="shared" si="0"/>
        <v>0</v>
      </c>
      <c r="G20" s="58"/>
      <c r="H20" s="58"/>
      <c r="I20" s="58"/>
      <c r="J20" s="58"/>
      <c r="K20" s="58"/>
      <c r="L20" s="58"/>
      <c r="M20" s="58"/>
      <c r="N20" s="58"/>
    </row>
    <row r="21" spans="1:14">
      <c r="A21" s="116" t="str">
        <f>"+ "&amp;mva*100&amp;" % mva"</f>
        <v>+ 25 % mva</v>
      </c>
      <c r="B21" s="45"/>
      <c r="C21" s="92">
        <f>ROUND(C20*mva,IF($Q$5=3,0,IF($Q$5=4,-1,IF($Q$5=5,-2,2))))</f>
        <v>0</v>
      </c>
      <c r="D21" s="45"/>
      <c r="E21" s="92">
        <f>ROUND(E20*mva,IF($Q$5=3,0,IF($Q$5=4,-1,IF($Q$5=5,-2,2))))</f>
        <v>0</v>
      </c>
      <c r="F21" s="117"/>
      <c r="G21" s="58"/>
      <c r="H21" s="58"/>
      <c r="I21" s="58"/>
      <c r="J21" s="58"/>
      <c r="K21" s="58"/>
      <c r="L21" s="58"/>
      <c r="M21" s="58"/>
      <c r="N21" s="58"/>
    </row>
    <row r="22" spans="1:14">
      <c r="A22" s="122" t="s">
        <v>54</v>
      </c>
      <c r="B22" s="113"/>
      <c r="C22" s="114">
        <f>SUM(C20:C21)</f>
        <v>0</v>
      </c>
      <c r="D22" s="113"/>
      <c r="E22" s="114">
        <f>SUM(E20:E21)</f>
        <v>0</v>
      </c>
      <c r="F22" s="123"/>
      <c r="G22" s="58"/>
      <c r="H22" s="58"/>
      <c r="I22" s="58"/>
      <c r="J22" s="58"/>
      <c r="K22" s="58"/>
      <c r="L22" s="58"/>
      <c r="M22" s="58"/>
      <c r="N22" s="58"/>
    </row>
    <row r="23" spans="1:14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1:14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1:14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  <row r="26" spans="1:14" s="67" customFormat="1" ht="15">
      <c r="A26" s="68">
        <f>Tilleggssatser!A25</f>
        <v>0</v>
      </c>
      <c r="F26" s="83">
        <f>Tilleggssatser!B4</f>
        <v>0</v>
      </c>
    </row>
    <row r="27" spans="1:14" s="67" customFormat="1"/>
    <row r="28" spans="1:14" ht="15">
      <c r="A28" s="9" t="str">
        <f t="shared" ref="A28:C29" si="1">A5</f>
        <v>Inndata</v>
      </c>
      <c r="B28" s="10" t="str">
        <f t="shared" si="1"/>
        <v>Forkalkyle</v>
      </c>
      <c r="C28" s="11" t="str">
        <f t="shared" si="1"/>
        <v>Etterkalkyle</v>
      </c>
    </row>
    <row r="29" spans="1:14">
      <c r="A29" s="13" t="str">
        <f t="shared" si="1"/>
        <v>Direkte materialkostnader</v>
      </c>
      <c r="B29" s="75">
        <f t="shared" si="1"/>
        <v>0</v>
      </c>
      <c r="C29" s="76">
        <f t="shared" si="1"/>
        <v>0</v>
      </c>
    </row>
    <row r="30" spans="1:14">
      <c r="A30" s="13" t="str">
        <f t="shared" ref="A30:B34" si="2">A7</f>
        <v>Svinn (% av direkte materialkostnader)</v>
      </c>
      <c r="B30" s="97">
        <f t="shared" si="2"/>
        <v>0</v>
      </c>
      <c r="C30" s="85">
        <f>D15</f>
        <v>0</v>
      </c>
    </row>
    <row r="31" spans="1:14">
      <c r="A31" s="13" t="str">
        <f t="shared" si="2"/>
        <v>Antall timer</v>
      </c>
      <c r="B31" s="75">
        <f t="shared" si="2"/>
        <v>0</v>
      </c>
      <c r="C31" s="76">
        <f>C8</f>
        <v>0</v>
      </c>
    </row>
    <row r="32" spans="1:14">
      <c r="A32" s="13" t="str">
        <f t="shared" si="2"/>
        <v>Timelønn evt. direkte lønn totalt</v>
      </c>
      <c r="B32" s="75">
        <f t="shared" si="2"/>
        <v>0</v>
      </c>
      <c r="C32" s="76">
        <f>C9</f>
        <v>0</v>
      </c>
    </row>
    <row r="33" spans="1:6">
      <c r="A33" s="13" t="str">
        <f t="shared" si="2"/>
        <v>Sosiale kostnader (% av lønn)</v>
      </c>
      <c r="B33" s="97">
        <f t="shared" si="2"/>
        <v>0</v>
      </c>
      <c r="C33" s="85">
        <f>D17</f>
        <v>0</v>
      </c>
    </row>
    <row r="34" spans="1:6">
      <c r="A34" s="16" t="str">
        <f t="shared" si="2"/>
        <v>Salgspris</v>
      </c>
      <c r="B34" s="95">
        <f t="shared" si="2"/>
        <v>0</v>
      </c>
      <c r="C34" s="96">
        <f>E20</f>
        <v>0</v>
      </c>
    </row>
    <row r="36" spans="1:6" ht="15">
      <c r="A36" s="9" t="str">
        <f>A13</f>
        <v>Bidragsmetoden</v>
      </c>
      <c r="B36" s="21" t="str">
        <f>B13</f>
        <v>Forkalkyle</v>
      </c>
      <c r="C36" s="22"/>
      <c r="D36" s="21" t="str">
        <f>D13</f>
        <v>Etterkalkyle</v>
      </c>
      <c r="E36" s="22"/>
      <c r="F36" s="20" t="str">
        <f t="shared" ref="F36:F45" si="3">F13</f>
        <v>Avvik</v>
      </c>
    </row>
    <row r="37" spans="1:6">
      <c r="A37" s="13" t="str">
        <f t="shared" ref="A37:A45" si="4">A14</f>
        <v>Direkte materialkostnader</v>
      </c>
      <c r="B37" s="13"/>
      <c r="C37" s="87">
        <f t="shared" ref="C37:C45" si="5">C14</f>
        <v>0</v>
      </c>
      <c r="D37" s="13"/>
      <c r="E37" s="87">
        <f t="shared" ref="E37:E45" si="6">E14</f>
        <v>0</v>
      </c>
      <c r="F37" s="87">
        <f t="shared" si="3"/>
        <v>0</v>
      </c>
    </row>
    <row r="38" spans="1:6">
      <c r="A38" s="13" t="str">
        <f t="shared" si="4"/>
        <v>+ Svinn o.l.</v>
      </c>
      <c r="B38" s="86">
        <f>B15</f>
        <v>0</v>
      </c>
      <c r="C38" s="87">
        <f t="shared" si="5"/>
        <v>0</v>
      </c>
      <c r="D38" s="86">
        <f>D15</f>
        <v>0</v>
      </c>
      <c r="E38" s="87">
        <f t="shared" si="6"/>
        <v>0</v>
      </c>
      <c r="F38" s="87">
        <f t="shared" si="3"/>
        <v>0</v>
      </c>
    </row>
    <row r="39" spans="1:6">
      <c r="A39" s="13" t="str">
        <f t="shared" si="4"/>
        <v>+ Direkte lønnskostnader</v>
      </c>
      <c r="B39" s="89" t="str">
        <f>B16</f>
        <v/>
      </c>
      <c r="C39" s="87">
        <f t="shared" si="5"/>
        <v>0</v>
      </c>
      <c r="D39" s="98" t="str">
        <f>D16</f>
        <v/>
      </c>
      <c r="E39" s="87">
        <f t="shared" si="6"/>
        <v>0</v>
      </c>
      <c r="F39" s="87">
        <f t="shared" si="3"/>
        <v>0</v>
      </c>
    </row>
    <row r="40" spans="1:6">
      <c r="A40" s="16" t="str">
        <f t="shared" si="4"/>
        <v>+ Sosiale kostnader</v>
      </c>
      <c r="B40" s="77">
        <f>B17</f>
        <v>0</v>
      </c>
      <c r="C40" s="88">
        <f t="shared" si="5"/>
        <v>0</v>
      </c>
      <c r="D40" s="77">
        <f>D17</f>
        <v>0</v>
      </c>
      <c r="E40" s="88">
        <f t="shared" si="6"/>
        <v>0</v>
      </c>
      <c r="F40" s="88">
        <f t="shared" si="3"/>
        <v>0</v>
      </c>
    </row>
    <row r="41" spans="1:6">
      <c r="A41" s="13" t="str">
        <f t="shared" si="4"/>
        <v>= Minimumskost</v>
      </c>
      <c r="B41" s="86"/>
      <c r="C41" s="87">
        <f t="shared" si="5"/>
        <v>0</v>
      </c>
      <c r="D41" s="86"/>
      <c r="E41" s="87">
        <f t="shared" si="6"/>
        <v>0</v>
      </c>
      <c r="F41" s="87">
        <f t="shared" si="3"/>
        <v>0</v>
      </c>
    </row>
    <row r="42" spans="1:6">
      <c r="A42" s="16" t="str">
        <f t="shared" si="4"/>
        <v>+ Dekningsbidrag</v>
      </c>
      <c r="B42" s="77" t="str">
        <f>B19</f>
        <v/>
      </c>
      <c r="C42" s="88">
        <f t="shared" si="5"/>
        <v>0</v>
      </c>
      <c r="D42" s="77" t="str">
        <f>D19</f>
        <v/>
      </c>
      <c r="E42" s="88">
        <f t="shared" si="6"/>
        <v>0</v>
      </c>
      <c r="F42" s="88">
        <f t="shared" si="3"/>
        <v>0</v>
      </c>
    </row>
    <row r="43" spans="1:6">
      <c r="A43" s="124" t="str">
        <f t="shared" si="4"/>
        <v>= Salgspris ekskl. mva</v>
      </c>
      <c r="B43" s="124"/>
      <c r="C43" s="125">
        <f t="shared" si="5"/>
        <v>0</v>
      </c>
      <c r="D43" s="124"/>
      <c r="E43" s="125">
        <f t="shared" si="6"/>
        <v>0</v>
      </c>
      <c r="F43" s="125">
        <f t="shared" si="3"/>
        <v>0</v>
      </c>
    </row>
    <row r="44" spans="1:6">
      <c r="A44" s="16" t="str">
        <f t="shared" si="4"/>
        <v>+ 25 % mva</v>
      </c>
      <c r="B44" s="16"/>
      <c r="C44" s="88">
        <f t="shared" si="5"/>
        <v>0</v>
      </c>
      <c r="D44" s="16"/>
      <c r="E44" s="88">
        <f t="shared" si="6"/>
        <v>0</v>
      </c>
      <c r="F44" s="88">
        <f t="shared" si="3"/>
        <v>0</v>
      </c>
    </row>
    <row r="45" spans="1:6">
      <c r="A45" s="16" t="str">
        <f t="shared" si="4"/>
        <v>= Salgspris inkl. mva</v>
      </c>
      <c r="B45" s="16"/>
      <c r="C45" s="88">
        <f t="shared" si="5"/>
        <v>0</v>
      </c>
      <c r="D45" s="16"/>
      <c r="E45" s="88">
        <f t="shared" si="6"/>
        <v>0</v>
      </c>
      <c r="F45" s="88">
        <f t="shared" si="3"/>
        <v>0</v>
      </c>
    </row>
  </sheetData>
  <sheetProtection sheet="1" objects="1" scenarios="1"/>
  <phoneticPr fontId="23" type="noConversion"/>
  <pageMargins left="0.64" right="0.47" top="1" bottom="1" header="0.5" footer="0.5"/>
  <pageSetup paperSize="9" scale="78" orientation="portrait" horizontalDpi="300" verticalDpi="300"/>
  <headerFooter>
    <oddHeader>&amp;R&amp;10Utskriftsdato &amp;D</oddHeader>
    <oddFooter>&amp;L&amp;10&amp;K000000Johs Totland 20©14&amp;C&amp;10&amp;K000000&amp;F &amp;A&amp;R&amp;10&amp;K000000Side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3" name="Button 5">
              <controlPr defaultSize="0" print="0" autoFill="0" autoLine="0" autoPict="0" macro="[0]!slett_bidrag">
                <anchor moveWithCells="1" sizeWithCells="1">
                  <from>
                    <xdr:col>2</xdr:col>
                    <xdr:colOff>1066800</xdr:colOff>
                    <xdr:row>0</xdr:row>
                    <xdr:rowOff>63500</xdr:rowOff>
                  </from>
                  <to>
                    <xdr:col>4</xdr:col>
                    <xdr:colOff>101600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8" r:id="rId4" name="Button 6">
              <controlPr defaultSize="0" print="0" autoFill="0" autoLine="0" autoPict="0" macro="[0]!tilbake">
                <anchor moveWithCells="1" sizeWithCells="1">
                  <from>
                    <xdr:col>0</xdr:col>
                    <xdr:colOff>101600</xdr:colOff>
                    <xdr:row>0</xdr:row>
                    <xdr:rowOff>63500</xdr:rowOff>
                  </from>
                  <to>
                    <xdr:col>0</xdr:col>
                    <xdr:colOff>1219200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9" r:id="rId5" name="Button 7">
              <controlPr defaultSize="0" print="0" autoFill="0" autoLine="0" autoPict="0" macro="[0]!selvkost">
                <anchor moveWithCells="1" sizeWithCells="1">
                  <from>
                    <xdr:col>0</xdr:col>
                    <xdr:colOff>1231900</xdr:colOff>
                    <xdr:row>0</xdr:row>
                    <xdr:rowOff>63500</xdr:rowOff>
                  </from>
                  <to>
                    <xdr:col>1</xdr:col>
                    <xdr:colOff>254000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80" r:id="rId6" name="Button 8">
              <controlPr defaultSize="0" print="0" autoFill="0" autoLine="0" autoPict="0" macro="[0]!hent_bidrag">
                <anchor moveWithCells="1" sizeWithCells="1">
                  <from>
                    <xdr:col>1</xdr:col>
                    <xdr:colOff>266700</xdr:colOff>
                    <xdr:row>0</xdr:row>
                    <xdr:rowOff>63500</xdr:rowOff>
                  </from>
                  <to>
                    <xdr:col>2</xdr:col>
                    <xdr:colOff>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81" r:id="rId7" name="Button 9">
              <controlPr defaultSize="0" print="0" autoFill="0" autoLine="0" autoPict="0" macro="[0]!topp2">
                <anchor moveWithCells="1" sizeWithCells="1">
                  <from>
                    <xdr:col>2</xdr:col>
                    <xdr:colOff>0</xdr:colOff>
                    <xdr:row>0</xdr:row>
                    <xdr:rowOff>63500</xdr:rowOff>
                  </from>
                  <to>
                    <xdr:col>2</xdr:col>
                    <xdr:colOff>1054100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83" r:id="rId8" name="Button 11">
              <controlPr defaultSize="0" print="0" autoFill="0" autoLine="0" autoPict="0" macro="[0]!utskrift">
                <anchor moveWithCells="1" sizeWithCells="1">
                  <from>
                    <xdr:col>4</xdr:col>
                    <xdr:colOff>114300</xdr:colOff>
                    <xdr:row>0</xdr:row>
                    <xdr:rowOff>63500</xdr:rowOff>
                  </from>
                  <to>
                    <xdr:col>4</xdr:col>
                    <xdr:colOff>939800</xdr:colOff>
                    <xdr:row>1</xdr:row>
                    <xdr:rowOff>127000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84" r:id="rId9" name="Drop Down 12">
              <controlPr defaultSize="0" autoFill="0" autoLine="0" autoPict="0">
                <anchor moveWithCells="1">
                  <from>
                    <xdr:col>3</xdr:col>
                    <xdr:colOff>38100</xdr:colOff>
                    <xdr:row>4</xdr:row>
                    <xdr:rowOff>0</xdr:rowOff>
                  </from>
                  <to>
                    <xdr:col>5</xdr:col>
                    <xdr:colOff>101600</xdr:colOff>
                    <xdr:row>5</xdr:row>
                    <xdr:rowOff>12700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Tilleggssatser</vt:lpstr>
      <vt:lpstr>Selvkostmetoden</vt:lpstr>
      <vt:lpstr>Bidragsmetoden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Johs Totland</cp:lastModifiedBy>
  <cp:lastPrinted>2006-04-17T16:07:02Z</cp:lastPrinted>
  <dcterms:created xsi:type="dcterms:W3CDTF">1997-08-19T07:40:02Z</dcterms:created>
  <dcterms:modified xsi:type="dcterms:W3CDTF">2014-02-25T10:45:42Z</dcterms:modified>
</cp:coreProperties>
</file>